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BE10F291-016B-4614-BF95-BAE1C84D48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Фін план 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</externalReferences>
  <definedNames>
    <definedName name="__123Graph_XGRAPH3" localSheetId="0" hidden="1">[1]GDP!#REF!</definedName>
    <definedName name="__123Graph_XGRAPH3" hidden="1">[1]GDP!#REF!</definedName>
    <definedName name="aa">'[2]1993'!$A$1:$IV$3,'[2]1993'!$A$1:$A$65536</definedName>
    <definedName name="ad">'[3]МТР Газ України'!$B$1</definedName>
    <definedName name="as">'[4]МТР Газ України'!$B$1</definedName>
    <definedName name="asdf">[5]Inform!$E$6</definedName>
    <definedName name="asdfg">[5]Inform!$F$2</definedName>
    <definedName name="BuiltIn_Print_Area___1___1" localSheetId="0">#REF!</definedName>
    <definedName name="BuiltIn_Print_Area___1___1">#REF!</definedName>
    <definedName name="ClDate">[6]Inform!$E$6</definedName>
    <definedName name="ClDate_21">[7]Inform!$E$6</definedName>
    <definedName name="ClDate_25">[7]Inform!$E$6</definedName>
    <definedName name="ClDate_6">[8]Inform!$E$6</definedName>
    <definedName name="CompName">[6]Inform!$F$2</definedName>
    <definedName name="CompName_21">[7]Inform!$F$2</definedName>
    <definedName name="CompName_25">[7]Inform!$F$2</definedName>
    <definedName name="CompName_6">[8]Inform!$F$2</definedName>
    <definedName name="CompNameE">[6]Inform!$G$2</definedName>
    <definedName name="CompNameE_21">[7]Inform!$G$2</definedName>
    <definedName name="CompNameE_25">[7]Inform!$G$2</definedName>
    <definedName name="CompNameE_6">[8]Inform!$G$2</definedName>
    <definedName name="Cost_Category_National_ID" localSheetId="0">#REF!</definedName>
    <definedName name="Cost_Category_National_ID">#REF!</definedName>
    <definedName name="Cе511" localSheetId="0">#REF!</definedName>
    <definedName name="Cе511">#REF!</definedName>
    <definedName name="d">'[9]МТР Газ України'!$B$4</definedName>
    <definedName name="dCPIb" localSheetId="0">[10]попер_роз!#REF!</definedName>
    <definedName name="dCPIb">[10]попер_роз!#REF!</definedName>
    <definedName name="dPPIb" localSheetId="0">[10]попер_роз!#REF!</definedName>
    <definedName name="dPPIb">[10]попер_роз!#REF!</definedName>
    <definedName name="ds" localSheetId="0">'[11]7  Інші витрати'!#REF!</definedName>
    <definedName name="ds">'[11]7  Інші витрати'!#REF!</definedName>
    <definedName name="Fact_Type_ID" localSheetId="0">#REF!</definedName>
    <definedName name="Fact_Type_ID">#REF!</definedName>
    <definedName name="G">'[12]МТР Газ України'!$B$1</definedName>
    <definedName name="ij1sssss" localSheetId="0">'[13]7  Інші витрати'!#REF!</definedName>
    <definedName name="ij1sssss">'[13]7  Інші витрати'!#REF!</definedName>
    <definedName name="LastItem">[14]Лист1!$A$1</definedName>
    <definedName name="Load">'[15]МТР Газ України'!$B$4</definedName>
    <definedName name="Load_ID">'[16]МТР Газ України'!$B$4</definedName>
    <definedName name="Load_ID_10" localSheetId="0">'[17]7  Інші витрати'!#REF!</definedName>
    <definedName name="Load_ID_10">'[17]7  Інші витрати'!#REF!</definedName>
    <definedName name="Load_ID_11">'[18]МТР Газ України'!$B$4</definedName>
    <definedName name="Load_ID_12">'[18]МТР Газ України'!$B$4</definedName>
    <definedName name="Load_ID_13">'[18]МТР Газ України'!$B$4</definedName>
    <definedName name="Load_ID_14">'[18]МТР Газ України'!$B$4</definedName>
    <definedName name="Load_ID_15">'[18]МТР Газ України'!$B$4</definedName>
    <definedName name="Load_ID_16">'[18]МТР Газ України'!$B$4</definedName>
    <definedName name="Load_ID_17">'[18]МТР Газ України'!$B$4</definedName>
    <definedName name="Load_ID_18">'[19]МТР Газ України'!$B$4</definedName>
    <definedName name="Load_ID_19">'[20]МТР Газ України'!$B$4</definedName>
    <definedName name="Load_ID_20">'[19]МТР Газ України'!$B$4</definedName>
    <definedName name="Load_ID_200">'[15]МТР Газ України'!$B$4</definedName>
    <definedName name="Load_ID_21">'[21]МТР Газ України'!$B$4</definedName>
    <definedName name="Load_ID_23">'[20]МТР Газ України'!$B$4</definedName>
    <definedName name="Load_ID_25">'[21]МТР Газ України'!$B$4</definedName>
    <definedName name="Load_ID_542">'[22]МТР Газ України'!$B$4</definedName>
    <definedName name="Load_ID_6">'[18]МТР Газ України'!$B$4</definedName>
    <definedName name="OpDate">[6]Inform!$E$5</definedName>
    <definedName name="OpDate_21">[7]Inform!$E$5</definedName>
    <definedName name="OpDate_25">[7]Inform!$E$5</definedName>
    <definedName name="OpDate_6">[8]Inform!$E$5</definedName>
    <definedName name="QR">[23]Inform!$E$5</definedName>
    <definedName name="qw">[5]Inform!$E$5</definedName>
    <definedName name="qwert">[5]Inform!$G$2</definedName>
    <definedName name="qwerty">'[4]МТР Газ України'!$B$4</definedName>
    <definedName name="ShowFil" localSheetId="0">[14]!ShowFil</definedName>
    <definedName name="ShowFil">[14]!ShowFil</definedName>
    <definedName name="SU_ID" localSheetId="0">#REF!</definedName>
    <definedName name="SU_ID">#REF!</definedName>
    <definedName name="Time_ID">'[16]МТР Газ України'!$B$1</definedName>
    <definedName name="Time_ID_10" localSheetId="0">'[17]7  Інші витрати'!#REF!</definedName>
    <definedName name="Time_ID_10">'[17]7  Інші витрати'!#REF!</definedName>
    <definedName name="Time_ID_11">'[18]МТР Газ України'!$B$1</definedName>
    <definedName name="Time_ID_12">'[18]МТР Газ України'!$B$1</definedName>
    <definedName name="Time_ID_13">'[18]МТР Газ України'!$B$1</definedName>
    <definedName name="Time_ID_14">'[18]МТР Газ України'!$B$1</definedName>
    <definedName name="Time_ID_15">'[18]МТР Газ України'!$B$1</definedName>
    <definedName name="Time_ID_16">'[18]МТР Газ України'!$B$1</definedName>
    <definedName name="Time_ID_17">'[18]МТР Газ України'!$B$1</definedName>
    <definedName name="Time_ID_18">'[19]МТР Газ України'!$B$1</definedName>
    <definedName name="Time_ID_19">'[20]МТР Газ України'!$B$1</definedName>
    <definedName name="Time_ID_20">'[19]МТР Газ України'!$B$1</definedName>
    <definedName name="Time_ID_21">'[21]МТР Газ України'!$B$1</definedName>
    <definedName name="Time_ID_23">'[20]МТР Газ України'!$B$1</definedName>
    <definedName name="Time_ID_25">'[21]МТР Газ України'!$B$1</definedName>
    <definedName name="Time_ID_6">'[18]МТР Газ України'!$B$1</definedName>
    <definedName name="Time_ID0">'[16]МТР Газ України'!$F$1</definedName>
    <definedName name="Time_ID0_10" localSheetId="0">'[17]7  Інші витрати'!#REF!</definedName>
    <definedName name="Time_ID0_10">'[17]7  Інші витрати'!#REF!</definedName>
    <definedName name="Time_ID0_11">'[18]МТР Газ України'!$F$1</definedName>
    <definedName name="Time_ID0_12">'[18]МТР Газ України'!$F$1</definedName>
    <definedName name="Time_ID0_13">'[18]МТР Газ України'!$F$1</definedName>
    <definedName name="Time_ID0_14">'[18]МТР Газ України'!$F$1</definedName>
    <definedName name="Time_ID0_15">'[18]МТР Газ України'!$F$1</definedName>
    <definedName name="Time_ID0_16">'[18]МТР Газ України'!$F$1</definedName>
    <definedName name="Time_ID0_17">'[18]МТР Газ України'!$F$1</definedName>
    <definedName name="Time_ID0_18">'[19]МТР Газ України'!$F$1</definedName>
    <definedName name="Time_ID0_19">'[20]МТР Газ України'!$F$1</definedName>
    <definedName name="Time_ID0_20">'[19]МТР Газ України'!$F$1</definedName>
    <definedName name="Time_ID0_21">'[21]МТР Газ України'!$F$1</definedName>
    <definedName name="Time_ID0_23">'[20]МТР Газ України'!$F$1</definedName>
    <definedName name="Time_ID0_25">'[21]МТР Газ України'!$F$1</definedName>
    <definedName name="Time_ID0_6">'[18]МТР Газ України'!$F$1</definedName>
    <definedName name="ttttttt" localSheetId="0">#REF!</definedName>
    <definedName name="ttttttt">#REF!</definedName>
    <definedName name="Unit">[6]Inform!$E$38</definedName>
    <definedName name="Unit_21">[7]Inform!$E$38</definedName>
    <definedName name="Unit_25">[7]Inform!$E$38</definedName>
    <definedName name="Unit_6">[8]Inform!$E$38</definedName>
    <definedName name="WQER">'[24]МТР Газ України'!$B$4</definedName>
    <definedName name="wr">'[24]МТР Газ України'!$B$4</definedName>
    <definedName name="yyyy" localSheetId="0">#REF!</definedName>
    <definedName name="yyyy">#REF!</definedName>
    <definedName name="zx">'[4]МТР Газ України'!$F$1</definedName>
    <definedName name="zxc">[5]Inform!$E$38</definedName>
    <definedName name="а" localSheetId="0">'[13]7  Інші витрати'!#REF!</definedName>
    <definedName name="а">'[13]7  Інші витрати'!#REF!</definedName>
    <definedName name="ав" localSheetId="0">#REF!</definedName>
    <definedName name="ав">#REF!</definedName>
    <definedName name="аен">'[24]МТР Газ України'!$B$4</definedName>
    <definedName name="_xlnm.Database">'[25]Ener '!$A$1:$G$2645</definedName>
    <definedName name="в">'[26]МТР Газ України'!$F$1</definedName>
    <definedName name="ватт" localSheetId="0">'[27]БАЗА  '!#REF!</definedName>
    <definedName name="ватт">'[27]БАЗА  '!#REF!</definedName>
    <definedName name="Д">'[15]МТР Газ України'!$B$4</definedName>
    <definedName name="е" localSheetId="0">#REF!</definedName>
    <definedName name="е">#REF!</definedName>
    <definedName name="є" localSheetId="0">#REF!</definedName>
    <definedName name="є">#REF!</definedName>
    <definedName name="_xlnm.Print_Titles" localSheetId="0">' Фін план '!$22:$24</definedName>
    <definedName name="Заголовки_для_печати_МИ">'[28]1993'!$A$1:$IV$3,'[28]1993'!$A$1:$A$65536</definedName>
    <definedName name="і">[29]Inform!$F$2</definedName>
    <definedName name="ів" localSheetId="0">#REF!</definedName>
    <definedName name="ів">#REF!</definedName>
    <definedName name="ів___0" localSheetId="0">#REF!</definedName>
    <definedName name="ів___0">#REF!</definedName>
    <definedName name="ів_22" localSheetId="0">#REF!</definedName>
    <definedName name="ів_22">#REF!</definedName>
    <definedName name="ів_26" localSheetId="0">#REF!</definedName>
    <definedName name="ів_26">#REF!</definedName>
    <definedName name="іваіа" localSheetId="0">'[30]7  Інші витрати'!#REF!</definedName>
    <definedName name="іваіа">'[30]7  Інші витрати'!#REF!</definedName>
    <definedName name="іваф" localSheetId="0">#REF!</definedName>
    <definedName name="іваф">#REF!</definedName>
    <definedName name="івів">'[12]МТР Газ України'!$B$1</definedName>
    <definedName name="іцу">[23]Inform!$G$2</definedName>
    <definedName name="йуц" localSheetId="0">#REF!</definedName>
    <definedName name="йуц">#REF!</definedName>
    <definedName name="йцу" localSheetId="0">#REF!</definedName>
    <definedName name="йцу">#REF!</definedName>
    <definedName name="йцуйй" localSheetId="0">#REF!</definedName>
    <definedName name="йцуйй">#REF!</definedName>
    <definedName name="йцукц" localSheetId="0">'[30]7  Інші витрати'!#REF!</definedName>
    <definedName name="йцукц">'[30]7  Інші витрати'!#REF!</definedName>
    <definedName name="КЕ" localSheetId="0">#REF!</definedName>
    <definedName name="КЕ">#REF!</definedName>
    <definedName name="КЕ___0" localSheetId="0">#REF!</definedName>
    <definedName name="КЕ___0">#REF!</definedName>
    <definedName name="КЕ_22" localSheetId="0">#REF!</definedName>
    <definedName name="КЕ_22">#REF!</definedName>
    <definedName name="КЕ_26" localSheetId="0">#REF!</definedName>
    <definedName name="КЕ_26">#REF!</definedName>
    <definedName name="кен" localSheetId="0">#REF!</definedName>
    <definedName name="кен">#REF!</definedName>
    <definedName name="л" localSheetId="0">#REF!</definedName>
    <definedName name="л">#REF!</definedName>
    <definedName name="_xlnm.Print_Area" localSheetId="0">' Фін план '!$E$1:$M$118</definedName>
    <definedName name="п" localSheetId="0">'[13]7  Інші витрати'!#REF!</definedName>
    <definedName name="п">'[13]7  Інші витрати'!#REF!</definedName>
    <definedName name="пдв">'[15]МТР Газ України'!$B$4</definedName>
    <definedName name="пдв_утг">'[15]МТР Газ України'!$F$1</definedName>
    <definedName name="План" localSheetId="0">#REF!</definedName>
    <definedName name="План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 localSheetId="0">#REF!</definedName>
    <definedName name="Порівняльний_розрахунок_ціни_природного_газу__що_експортується____________________________________________________________________________________________________________________НАК__Нафтогаз_України___у_2005_році.">#REF!</definedName>
    <definedName name="ппп">[31]Inform!$E$6</definedName>
    <definedName name="р" localSheetId="0">#REF!</definedName>
    <definedName name="р">#REF!</definedName>
    <definedName name="т">[32]Inform!$E$6</definedName>
    <definedName name="тариф">[33]Inform!$G$2</definedName>
    <definedName name="уйцукйцуйу" localSheetId="0">#REF!</definedName>
    <definedName name="уйцукйцуйу">#REF!</definedName>
    <definedName name="уке">[34]Inform!$G$2</definedName>
    <definedName name="УТГ">'[15]МТР Газ України'!$B$4</definedName>
    <definedName name="фів">'[24]МТР Газ України'!$B$4</definedName>
    <definedName name="фіваіф" localSheetId="0">'[30]7  Інші витрати'!#REF!</definedName>
    <definedName name="фіваіф">'[30]7  Інші витрати'!#REF!</definedName>
    <definedName name="фф">'[26]МТР Газ України'!$F$1</definedName>
    <definedName name="ц" localSheetId="0">'[13]7  Інші витрати'!#REF!</definedName>
    <definedName name="ц">'[13]7  Інші витрати'!#REF!</definedName>
    <definedName name="ччч" localSheetId="0">'[35]БАЗА  '!#REF!</definedName>
    <definedName name="ччч">'[35]БАЗА  '!#REF!</definedName>
    <definedName name="ш" localSheetId="0">#REF!</definedName>
    <definedName name="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1" i="3" l="1"/>
  <c r="K138" i="3"/>
  <c r="K145" i="3"/>
  <c r="I134" i="3"/>
  <c r="K131" i="3"/>
  <c r="I88" i="3"/>
  <c r="K85" i="3"/>
  <c r="J85" i="3"/>
  <c r="K76" i="3"/>
  <c r="K75" i="3"/>
  <c r="K27" i="3"/>
  <c r="I30" i="3"/>
  <c r="I90" i="3"/>
  <c r="K35" i="3"/>
  <c r="K40" i="3"/>
  <c r="K51" i="3"/>
  <c r="K79" i="3" s="1"/>
  <c r="K55" i="3"/>
  <c r="I62" i="3"/>
  <c r="K157" i="3"/>
  <c r="K137" i="3" s="1"/>
  <c r="M281" i="3"/>
  <c r="J276" i="3"/>
  <c r="K276" i="3"/>
  <c r="L281" i="3"/>
  <c r="J277" i="3"/>
  <c r="K277" i="3"/>
  <c r="H281" i="3"/>
  <c r="K233" i="3"/>
  <c r="K304" i="3" s="1"/>
  <c r="K239" i="3"/>
  <c r="K238" i="3" s="1"/>
  <c r="K305" i="3" s="1"/>
  <c r="I60" i="3"/>
  <c r="I169" i="3"/>
  <c r="I68" i="3"/>
  <c r="I67" i="3"/>
  <c r="I158" i="3"/>
  <c r="I165" i="3"/>
  <c r="I143" i="3"/>
  <c r="I243" i="3"/>
  <c r="K74" i="3" l="1"/>
  <c r="J281" i="3"/>
  <c r="I85" i="3"/>
  <c r="K34" i="3"/>
  <c r="I239" i="3"/>
  <c r="K275" i="3"/>
  <c r="I275" i="3" s="1"/>
  <c r="J178" i="3"/>
  <c r="J177" i="3"/>
  <c r="J157" i="3"/>
  <c r="J145" i="3"/>
  <c r="J138" i="3"/>
  <c r="J51" i="3"/>
  <c r="J79" i="3" s="1"/>
  <c r="K281" i="3" l="1"/>
  <c r="J137" i="3"/>
  <c r="J176" i="3"/>
  <c r="I49" i="3"/>
  <c r="I154" i="3"/>
  <c r="I133" i="3"/>
  <c r="I132" i="3"/>
  <c r="I146" i="3"/>
  <c r="I41" i="3"/>
  <c r="I235" i="3" l="1"/>
  <c r="I251" i="3"/>
  <c r="I277" i="3" s="1"/>
  <c r="I250" i="3"/>
  <c r="I276" i="3" s="1"/>
  <c r="I281" i="3" s="1"/>
  <c r="I152" i="3"/>
  <c r="I31" i="3"/>
  <c r="I29" i="3"/>
  <c r="I28" i="3"/>
  <c r="I164" i="3"/>
  <c r="I163" i="3"/>
  <c r="I61" i="3"/>
  <c r="I151" i="3"/>
  <c r="I47" i="3"/>
  <c r="I46" i="3"/>
  <c r="I170" i="3"/>
  <c r="I162" i="3"/>
  <c r="I160" i="3"/>
  <c r="I58" i="3"/>
  <c r="I44" i="3"/>
  <c r="I52" i="3"/>
  <c r="I139" i="3"/>
  <c r="I140" i="3"/>
  <c r="I156" i="3"/>
  <c r="I53" i="3"/>
  <c r="I45" i="3"/>
  <c r="I36" i="3"/>
  <c r="I54" i="3"/>
  <c r="I56" i="3"/>
  <c r="I37" i="3"/>
  <c r="I144" i="3" l="1"/>
  <c r="I39" i="3"/>
  <c r="I142" i="3" l="1"/>
  <c r="H55" i="3"/>
  <c r="H27" i="3"/>
  <c r="I27" i="3"/>
  <c r="J27" i="3"/>
  <c r="H35" i="3"/>
  <c r="I35" i="3"/>
  <c r="J35" i="3"/>
  <c r="H40" i="3"/>
  <c r="I40" i="3"/>
  <c r="J40" i="3"/>
  <c r="H51" i="3"/>
  <c r="I51" i="3"/>
  <c r="I79" i="3" s="1"/>
  <c r="I55" i="3"/>
  <c r="J55" i="3"/>
  <c r="H74" i="3" l="1"/>
  <c r="H157" i="3"/>
  <c r="H103" i="3"/>
  <c r="J34" i="3" l="1"/>
  <c r="J181" i="3"/>
  <c r="J182" i="3" s="1"/>
  <c r="J206" i="3" s="1"/>
  <c r="J74" i="3"/>
  <c r="J82" i="3"/>
  <c r="I82" i="3"/>
  <c r="J233" i="3"/>
  <c r="J304" i="3" s="1"/>
  <c r="I304" i="3" s="1"/>
  <c r="J238" i="3"/>
  <c r="J305" i="3" s="1"/>
  <c r="H238" i="3" l="1"/>
  <c r="H233" i="3"/>
  <c r="J131" i="3" l="1"/>
  <c r="I131" i="3"/>
  <c r="I205" i="3" s="1"/>
  <c r="I138" i="3" l="1"/>
  <c r="I145" i="3"/>
  <c r="I157" i="3"/>
  <c r="I177" i="3"/>
  <c r="I178" i="3"/>
  <c r="I181" i="3"/>
  <c r="I233" i="3"/>
  <c r="I176" i="3" l="1"/>
  <c r="I182" i="3" s="1"/>
  <c r="I206" i="3" s="1"/>
  <c r="I207" i="3" s="1"/>
  <c r="I137" i="3"/>
  <c r="I238" i="3"/>
  <c r="I305" i="3" s="1"/>
  <c r="L74" i="3" l="1"/>
  <c r="M74" i="3"/>
  <c r="I74" i="3"/>
  <c r="L75" i="3"/>
  <c r="M75" i="3"/>
  <c r="L76" i="3"/>
  <c r="M76" i="3"/>
  <c r="K77" i="3"/>
  <c r="K80" i="3" s="1"/>
  <c r="K104" i="3" s="1"/>
  <c r="L77" i="3"/>
  <c r="M77" i="3"/>
  <c r="K82" i="3"/>
  <c r="L82" i="3"/>
  <c r="M82" i="3"/>
  <c r="K93" i="3"/>
  <c r="L93" i="3"/>
  <c r="M93" i="3"/>
  <c r="K176" i="3"/>
  <c r="L176" i="3"/>
  <c r="M176" i="3"/>
  <c r="K177" i="3"/>
  <c r="L177" i="3"/>
  <c r="M177" i="3"/>
  <c r="K178" i="3"/>
  <c r="L178" i="3"/>
  <c r="M178" i="3"/>
  <c r="K179" i="3"/>
  <c r="L179" i="3"/>
  <c r="M179" i="3"/>
  <c r="K184" i="3"/>
  <c r="K205" i="3" s="1"/>
  <c r="L184" i="3"/>
  <c r="M184" i="3"/>
  <c r="K187" i="3"/>
  <c r="L187" i="3"/>
  <c r="M187" i="3"/>
  <c r="K195" i="3"/>
  <c r="L195" i="3"/>
  <c r="M195" i="3"/>
  <c r="L211" i="3"/>
  <c r="K211" i="3" s="1"/>
  <c r="K212" i="3"/>
  <c r="K283" i="3"/>
  <c r="L283" i="3"/>
  <c r="M283" i="3"/>
  <c r="K286" i="3"/>
  <c r="L286" i="3"/>
  <c r="M286" i="3"/>
  <c r="K294" i="3"/>
  <c r="L294" i="3"/>
  <c r="M294" i="3"/>
  <c r="K182" i="3" l="1"/>
  <c r="K206" i="3" s="1"/>
  <c r="K207" i="3" s="1"/>
  <c r="K103" i="3"/>
  <c r="K105" i="3" s="1"/>
  <c r="H177" i="3"/>
  <c r="I34" i="3"/>
  <c r="J75" i="3"/>
  <c r="I75" i="3" l="1"/>
  <c r="I103" i="3"/>
  <c r="H138" i="3" l="1"/>
  <c r="H131" i="3" l="1"/>
  <c r="H205" i="3" s="1"/>
  <c r="H145" i="3" l="1"/>
  <c r="H137" i="3" s="1"/>
  <c r="J311" i="3"/>
  <c r="J310" i="3"/>
  <c r="I303" i="3"/>
  <c r="I302" i="3"/>
  <c r="I301" i="3"/>
  <c r="I300" i="3"/>
  <c r="J294" i="3"/>
  <c r="I292" i="3"/>
  <c r="I291" i="3"/>
  <c r="I289" i="3"/>
  <c r="J286" i="3"/>
  <c r="H286" i="3"/>
  <c r="I284" i="3"/>
  <c r="J283" i="3"/>
  <c r="H237" i="3"/>
  <c r="H236" i="3"/>
  <c r="J212" i="3"/>
  <c r="J211" i="3"/>
  <c r="I204" i="3"/>
  <c r="I203" i="3"/>
  <c r="I202" i="3"/>
  <c r="I201" i="3"/>
  <c r="J195" i="3"/>
  <c r="I193" i="3"/>
  <c r="J187" i="3"/>
  <c r="J205" i="3"/>
  <c r="J207" i="3" s="1"/>
  <c r="H178" i="3"/>
  <c r="H176" i="3" l="1"/>
  <c r="I283" i="3"/>
  <c r="I187" i="3"/>
  <c r="I286" i="3"/>
  <c r="H182" i="3" l="1"/>
  <c r="H206" i="3" s="1"/>
  <c r="I306" i="3" l="1"/>
  <c r="H207" i="3"/>
  <c r="H306" i="3"/>
  <c r="J93" i="3" l="1"/>
  <c r="J103" i="3" s="1"/>
  <c r="H82" i="3" l="1"/>
  <c r="H76" i="3"/>
  <c r="H75" i="3"/>
  <c r="J110" i="3" l="1"/>
  <c r="J109" i="3"/>
  <c r="I102" i="3"/>
  <c r="I101" i="3"/>
  <c r="I100" i="3"/>
  <c r="I99" i="3"/>
  <c r="J76" i="3"/>
  <c r="I76" i="3" l="1"/>
  <c r="J80" i="3"/>
  <c r="J104" i="3" s="1"/>
  <c r="H80" i="3"/>
  <c r="H104" i="3" l="1"/>
  <c r="H105" i="3" s="1"/>
  <c r="I80" i="3"/>
  <c r="J105" i="3"/>
  <c r="I104" i="3" l="1"/>
  <c r="I105" i="3" s="1"/>
</calcChain>
</file>

<file path=xl/sharedStrings.xml><?xml version="1.0" encoding="utf-8"?>
<sst xmlns="http://schemas.openxmlformats.org/spreadsheetml/2006/main" count="432" uniqueCount="192">
  <si>
    <t>"ЗАТВЕРДЖЕНО"</t>
  </si>
  <si>
    <t xml:space="preserve">Підприємство  </t>
  </si>
  <si>
    <t xml:space="preserve">за ЄДРПОУ </t>
  </si>
  <si>
    <t xml:space="preserve">Організаційно-правова форма </t>
  </si>
  <si>
    <t>комунальне підприємство</t>
  </si>
  <si>
    <t>за КОПФГ</t>
  </si>
  <si>
    <t>Територія</t>
  </si>
  <si>
    <t>за КОАТУУ</t>
  </si>
  <si>
    <r>
      <t xml:space="preserve">Орган державного управління  </t>
    </r>
    <r>
      <rPr>
        <b/>
        <i/>
        <sz val="14"/>
        <rFont val="Times New Roman"/>
        <family val="1"/>
        <charset val="204"/>
      </rPr>
      <t xml:space="preserve"> </t>
    </r>
  </si>
  <si>
    <t>за СПОДУ</t>
  </si>
  <si>
    <t xml:space="preserve">Вид економічної діяльності    </t>
  </si>
  <si>
    <t xml:space="preserve">за  КВЕД  </t>
  </si>
  <si>
    <t>Одиниця виміру, грн.</t>
  </si>
  <si>
    <t>Форма власності</t>
  </si>
  <si>
    <t>комунальна</t>
  </si>
  <si>
    <t xml:space="preserve">Місцезнаходження  </t>
  </si>
  <si>
    <t xml:space="preserve">Телефон </t>
  </si>
  <si>
    <t>Керівник</t>
  </si>
  <si>
    <t>тис. грн.</t>
  </si>
  <si>
    <t>Найменування показника</t>
  </si>
  <si>
    <t xml:space="preserve">Код рядка </t>
  </si>
  <si>
    <t xml:space="preserve">У тому числі за кварталами </t>
  </si>
  <si>
    <t xml:space="preserve">І  </t>
  </si>
  <si>
    <t xml:space="preserve">ІІ  </t>
  </si>
  <si>
    <t xml:space="preserve">ІІІ  </t>
  </si>
  <si>
    <t xml:space="preserve">ІV </t>
  </si>
  <si>
    <t>I. Фінансові результати</t>
  </si>
  <si>
    <t>Дохід з місцевого бюджету цільового фінансування на оплату комунальних послуг та енергоносіїв, товарів, робіт та послуг</t>
  </si>
  <si>
    <t>Дохід з місцевого бюджету за цільовими програмами, у тому числі:</t>
  </si>
  <si>
    <t>Собівартість реалізованої продукції (товарів, робіт, послуг)</t>
  </si>
  <si>
    <t>Витрати на послуги, матеріали та сировину, в т. ч.:</t>
  </si>
  <si>
    <t>Витрати на паливо-мастильні матеріали</t>
  </si>
  <si>
    <t>Витрати на комунальні послуги та енергоносії, в т.ч.:</t>
  </si>
  <si>
    <t>Витрати на електроенергію</t>
  </si>
  <si>
    <t>Витрати на природній газ</t>
  </si>
  <si>
    <t>Витрати на тверде паливо</t>
  </si>
  <si>
    <t>Витрати на оплату праці</t>
  </si>
  <si>
    <t>Відрахування на соціальні заходи</t>
  </si>
  <si>
    <t>Витрати, що здійснюються для підтримання об’єкта в робочому стані (проведення ремонту, технічного огляду, нагляду, обслуговування тощо)</t>
  </si>
  <si>
    <t>Інші витрати (розшифрувати)</t>
  </si>
  <si>
    <t>Адміністративні витрати, у тому числі:</t>
  </si>
  <si>
    <t>витрати на канцтовари, офісне приладдя та устаткування</t>
  </si>
  <si>
    <t xml:space="preserve">витрати на страхові послуги </t>
  </si>
  <si>
    <t>витрати на придбання та супровід програмного забезпечення</t>
  </si>
  <si>
    <t>витрати на службові відрядження</t>
  </si>
  <si>
    <t>витрати на зв’язок та інтернет</t>
  </si>
  <si>
    <t>витрати на оплату праці</t>
  </si>
  <si>
    <t>відрахування на соціальні заходи</t>
  </si>
  <si>
    <t>витрати на обслуговування оргтехніки</t>
  </si>
  <si>
    <t>витрати на культурно-масові заходи</t>
  </si>
  <si>
    <t xml:space="preserve">амортизація </t>
  </si>
  <si>
    <t>юридичні та нотаріальні послуги</t>
  </si>
  <si>
    <t>витрати на охорону праці та навчання працівників</t>
  </si>
  <si>
    <t>інші адміністративні витрати (розшифрувати)</t>
  </si>
  <si>
    <t>Інші доходи від операційної діяльності, в т.ч.:</t>
  </si>
  <si>
    <t>дохід від операційної оренди активів</t>
  </si>
  <si>
    <t>дохід від реалізації необоротних активів</t>
  </si>
  <si>
    <t>ІІ. Елементи операційних витрат</t>
  </si>
  <si>
    <t>Матеріальні затрати</t>
  </si>
  <si>
    <t>Інші операційні витрати</t>
  </si>
  <si>
    <t>ІІІ. Інвестиційна діяльність</t>
  </si>
  <si>
    <t>Доходи від інвестиційної діяльності, у т.ч.:</t>
  </si>
  <si>
    <t>доходи з місцевого бюджету цільового фінансування по капітальних видатках</t>
  </si>
  <si>
    <t>Капітальні інвестиції, усього, у тому числі:</t>
  </si>
  <si>
    <t>капітальне будівництво</t>
  </si>
  <si>
    <t>придбання (виготовлення) основних засобів</t>
  </si>
  <si>
    <t>придбання (виготовлення) інших необоротних матеріальних активів</t>
  </si>
  <si>
    <t>придбання (створення) нематеріальних активів</t>
  </si>
  <si>
    <t>модернізація, модифікація (добудова, дообладнання, реконструкція) основних засобів</t>
  </si>
  <si>
    <t>капітальний ремонт</t>
  </si>
  <si>
    <t>ІV. Фінансова діяльність</t>
  </si>
  <si>
    <t>Доходи від фінансової діяльності за зобов’язаннями, у т. ч.:</t>
  </si>
  <si>
    <t xml:space="preserve">кредити </t>
  </si>
  <si>
    <t>позики</t>
  </si>
  <si>
    <t>депозити</t>
  </si>
  <si>
    <t>Витрати від фінансової діяльності за зобов’язаннями, у т. ч.:</t>
  </si>
  <si>
    <t>Усього доходів</t>
  </si>
  <si>
    <t>Усього витрат</t>
  </si>
  <si>
    <t>IV. Додаткова інформація</t>
  </si>
  <si>
    <t>на 1.01</t>
  </si>
  <si>
    <t>Штатна чисельність працівників</t>
  </si>
  <si>
    <t>Первісна вартість основних засобів</t>
  </si>
  <si>
    <t>Податкова заборгованість</t>
  </si>
  <si>
    <t>Заборгованість перед працівниками за заробітною платою</t>
  </si>
  <si>
    <t>тис.грн.</t>
  </si>
  <si>
    <t>від</t>
  </si>
  <si>
    <t>№</t>
  </si>
  <si>
    <t>Витрати на податки та інші видатки</t>
  </si>
  <si>
    <t>рішенням Косівської міської ради</t>
  </si>
  <si>
    <t>Косівська міська рада</t>
  </si>
  <si>
    <t>Міський голова</t>
  </si>
  <si>
    <t xml:space="preserve">           "ПОГОДЖЕНО"</t>
  </si>
  <si>
    <t>Начальник фінансового відділу</t>
  </si>
  <si>
    <t xml:space="preserve"> Косівської міської ради</t>
  </si>
  <si>
    <t>Інші надходження</t>
  </si>
  <si>
    <t>Юрій ПЛОСКОНОС</t>
  </si>
  <si>
    <t>_____________ Віта ДОВБЕНЧУК</t>
  </si>
  <si>
    <t>Міське комунальне підприємство "Косів» Косівської міської ради</t>
  </si>
  <si>
    <t xml:space="preserve"> Косівська міська рада</t>
  </si>
  <si>
    <t>81.30</t>
  </si>
  <si>
    <t>Середньооблікова кількість штатних працівників</t>
  </si>
  <si>
    <t>78601 Івано-Франківська область, м.Косів, м-н Незалежності 11</t>
  </si>
  <si>
    <t>Пророчук Василь Петрович</t>
  </si>
  <si>
    <t>100.1</t>
  </si>
  <si>
    <t>100.2</t>
  </si>
  <si>
    <t>100.3</t>
  </si>
  <si>
    <t xml:space="preserve">Доходи і витрати від операційної діяльності </t>
  </si>
  <si>
    <t>130.1</t>
  </si>
  <si>
    <t>вимірювання показників якості стічної води</t>
  </si>
  <si>
    <t>130.2</t>
  </si>
  <si>
    <t>огляд димових та вентиляційних каналів</t>
  </si>
  <si>
    <t>130.3</t>
  </si>
  <si>
    <t>Ремонт та запасні частини до транспортних засобів,шини</t>
  </si>
  <si>
    <t>Господарські товари та інвентар, будівельні  товари</t>
  </si>
  <si>
    <t>150.1</t>
  </si>
  <si>
    <t>150.2</t>
  </si>
  <si>
    <t>150.3</t>
  </si>
  <si>
    <t>Витрати на телекомунікаційні послуги(зв'язок) та інтернет</t>
  </si>
  <si>
    <t>Витрати на вивіз та утилізацію твердих побутових  відходів</t>
  </si>
  <si>
    <t>Невикористаний залишок коштів на 01.01.2024 р.</t>
  </si>
  <si>
    <t>Інші витрати від операційної діяльності (розшифрувати)відсотки банку</t>
  </si>
  <si>
    <t>Придбання спецодягу</t>
  </si>
  <si>
    <t>Розділ 3 .  0118130  "Пожежна частина"</t>
  </si>
  <si>
    <t>Розділ 2 .  0116017 "Водопостачання та водовідведення"</t>
  </si>
  <si>
    <t>Розділ 1 .  0116030 Благоустрій</t>
  </si>
  <si>
    <t>Інші витрати (розшифрувати) в т.ч.:</t>
  </si>
  <si>
    <t>викопування могил</t>
  </si>
  <si>
    <t>послуги оренди гаражного приміщення, послуги медичного, технічного контролю</t>
  </si>
  <si>
    <t>матеріали та послуги для соц.поховань та пох.військовослужбовців</t>
  </si>
  <si>
    <t>Разом (сума рядків 400 - 460)</t>
  </si>
  <si>
    <t>Інші витрати (послуги оренди гаражного приміщення, послуги медичного, технічного контролю)</t>
  </si>
  <si>
    <t>Нерозподілені доходи (непокриті збитки)</t>
  </si>
  <si>
    <t>Разом (сума рядків 400 - 450)</t>
  </si>
  <si>
    <t xml:space="preserve">Директор МКП "Косів" </t>
  </si>
  <si>
    <t>Василь ПРОРОЧУК</t>
  </si>
  <si>
    <t>на 1.04</t>
  </si>
  <si>
    <t>Пояснення та обґрунтування до запланованого рівня доходів/витрат</t>
  </si>
  <si>
    <t>Сума коштів профінансованих по програмі "Стратегічного розвитку МКП "Косів" на 2021-2026 роки"</t>
  </si>
  <si>
    <t>Податок на додану вартість, що підлягає сплаті до бюджету за підсумками звітного періоду</t>
  </si>
  <si>
    <t>Рентна плата за користування надрами, спецводокористування, земельний податок, податок на додану вартість, що підлягає сплаті до бюджету за підсумками звітного періоду</t>
  </si>
  <si>
    <t>Послуги з організації та проведення поховання, утримання місця поховання</t>
  </si>
  <si>
    <t xml:space="preserve">Електроенергія об'єктів ВВ (Насосна станція І підйому, ГКНС, Очисні споруд) </t>
  </si>
  <si>
    <t>Електроенергія на вуличне освітлення Косівської ТГ</t>
  </si>
  <si>
    <t>Паливо для вивозу ТПВ, прогортання снігу</t>
  </si>
  <si>
    <t xml:space="preserve">Невикористаний залишок коштів </t>
  </si>
  <si>
    <t>Послуги з ремонту, запасні частини, шини автомобільного транспорту для вивозу ТПВ</t>
  </si>
  <si>
    <t xml:space="preserve">Послуги полігону </t>
  </si>
  <si>
    <t>Заправка катриджів</t>
  </si>
  <si>
    <t>Послуги доступу до мережі Інтернет</t>
  </si>
  <si>
    <t>Послуги налаштування, підтримка програмного забезпечення</t>
  </si>
  <si>
    <t>Канцтовари</t>
  </si>
  <si>
    <t>Послуги по викопуванню могил</t>
  </si>
  <si>
    <t xml:space="preserve">Оренда гаражного приміщення для автомобільного транспорту, послуги  медичного контролю водіїв, технічного онтролю автомобільного транспорту </t>
  </si>
  <si>
    <t>Дохід від вивозу нечистот, послуг каналопромивочної машини</t>
  </si>
  <si>
    <t xml:space="preserve">мікробне та фізико-хімічне дослідження води </t>
  </si>
  <si>
    <t>Навчання з охорони праці</t>
  </si>
  <si>
    <t xml:space="preserve">І </t>
  </si>
  <si>
    <t>на 01.04</t>
  </si>
  <si>
    <t>Заробітна плата адміністративного персонал</t>
  </si>
  <si>
    <t>Нарахування на заробітну плату адмістративного персоналу</t>
  </si>
  <si>
    <t>01.04</t>
  </si>
  <si>
    <t>01.01</t>
  </si>
  <si>
    <t>Невикористаний залишок коштів</t>
  </si>
  <si>
    <t>23</t>
  </si>
  <si>
    <t>Господарські товари для ремонту об'єктів благоустрою</t>
  </si>
  <si>
    <t xml:space="preserve">Заробітна плата </t>
  </si>
  <si>
    <t>Паливо для вивозу нечистот,  каналопромивочної машини, ліквідації проривів</t>
  </si>
  <si>
    <t>Господарські товари для ремонту об'єктів водопостачання та водовідведення</t>
  </si>
  <si>
    <t>Шини для спецавтомобілів</t>
  </si>
  <si>
    <t>Послуги з вимірювання показників якості питної води</t>
  </si>
  <si>
    <t>Нарахування на заробітну плату</t>
  </si>
  <si>
    <t>Чистий дохід від ритуальних послуг</t>
  </si>
  <si>
    <t>Чистий дохід від  вивозу твердих побутових відходів</t>
  </si>
  <si>
    <t>Дохід від  операційної діяльності в тому числі:</t>
  </si>
  <si>
    <t>Чистий дохід від інших послуг(поточні ремонти доріг, поховання військовослужбовців)</t>
  </si>
  <si>
    <t>Чистий дохід від разових замовлень</t>
  </si>
  <si>
    <t>Дохід від  наданих послуг по водопостачанню та водовідведенню</t>
  </si>
  <si>
    <t>Чистий дохід  від реалізації продукції  послуг водопостачання та водовідведення</t>
  </si>
  <si>
    <t>Оренда офісу вул.Шевченка, 40, послуги пошти, консультаційні послуги</t>
  </si>
  <si>
    <t xml:space="preserve">інші адміністративні витрати (оренда офісу, консультаційні послуги, послуги доставки, банківські послуги) </t>
  </si>
  <si>
    <t>53</t>
  </si>
  <si>
    <t>ЗВІТ ПРО ВИКОНАННЯ ФІНАНСОВОГО ПЛАНУ МКП "КОСІВ" КМР ЗА ІІ КВАРТАЛ 2025 р</t>
  </si>
  <si>
    <t>Фінансовий план поточного року (план ІІ кварталу 2025р.)</t>
  </si>
  <si>
    <t xml:space="preserve">Оренда гаражного приміщення для автомобільного транспорту, послуги  медичного контролю водіїв, технічного контролю автомобільного транспорту </t>
  </si>
  <si>
    <t>на 01.07</t>
  </si>
  <si>
    <t>Відшкодування з місцевого бюджету витрат на поховання військовослужбовців, утриманння вулично-шляхової мережі</t>
  </si>
  <si>
    <t>01.07</t>
  </si>
  <si>
    <t>Плановий рік  (факт ІІ кварталу 2025р.)</t>
  </si>
  <si>
    <t>Факт минулого року (факт ІІ кварталу2024р.)</t>
  </si>
  <si>
    <t>Плановий рік   (факт ІІ кварталу 2025р.)</t>
  </si>
  <si>
    <t>Факт минулого року  (факт ІІ кварталу 2024р.)</t>
  </si>
  <si>
    <t>на 1.07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</si>
</sst>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_);_(* \(#,##0.0\);_(* &quot;-&quot;_);_(@_)"/>
    <numFmt numFmtId="166" formatCode="#,##0.0"/>
    <numFmt numFmtId="167" formatCode="0.0"/>
    <numFmt numFmtId="168" formatCode="#,##0.0;[Red]#,##0.0"/>
    <numFmt numFmtId="169" formatCode="_(* #,##0.00_);_(* \(#,##0.00\);_(* &quot;-&quot;_);_(@_)"/>
  </numFmts>
  <fonts count="10" x14ac:knownFonts="1">
    <font>
      <sz val="10"/>
      <name val="Arial Cyr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3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5" fontId="1" fillId="2" borderId="3" xfId="0" applyNumberFormat="1" applyFont="1" applyFill="1" applyBorder="1" applyAlignment="1">
      <alignment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6" fontId="1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quotePrefix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166" fontId="1" fillId="2" borderId="3" xfId="0" applyNumberFormat="1" applyFont="1" applyFill="1" applyBorder="1" applyAlignment="1">
      <alignment horizontal="center" vertical="center" wrapText="1"/>
    </xf>
    <xf numFmtId="0" fontId="1" fillId="2" borderId="3" xfId="0" quotePrefix="1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164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68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169" fontId="1" fillId="2" borderId="3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horizontal="center" vertical="center"/>
    </xf>
    <xf numFmtId="167" fontId="3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165" fontId="6" fillId="2" borderId="4" xfId="0" applyNumberFormat="1" applyFont="1" applyFill="1" applyBorder="1" applyAlignment="1">
      <alignment horizontal="center" vertical="center" wrapText="1"/>
    </xf>
    <xf numFmtId="166" fontId="1" fillId="2" borderId="4" xfId="0" applyNumberFormat="1" applyFont="1" applyFill="1" applyBorder="1" applyAlignment="1">
      <alignment horizontal="right" vertical="center" wrapText="1"/>
    </xf>
    <xf numFmtId="168" fontId="1" fillId="2" borderId="4" xfId="0" applyNumberFormat="1" applyFont="1" applyFill="1" applyBorder="1" applyAlignment="1">
      <alignment horizontal="center" vertical="center" wrapText="1"/>
    </xf>
    <xf numFmtId="167" fontId="1" fillId="2" borderId="4" xfId="0" applyNumberFormat="1" applyFont="1" applyFill="1" applyBorder="1" applyAlignment="1">
      <alignment horizontal="center" vertical="center" wrapText="1"/>
    </xf>
    <xf numFmtId="167" fontId="3" fillId="3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9" fontId="1" fillId="2" borderId="4" xfId="0" applyNumberFormat="1" applyFont="1" applyFill="1" applyBorder="1" applyAlignment="1">
      <alignment vertical="center" wrapText="1"/>
    </xf>
    <xf numFmtId="164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2" fontId="1" fillId="2" borderId="3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3" xfId="0" applyNumberFormat="1" applyFont="1" applyFill="1" applyBorder="1" applyAlignment="1">
      <alignment horizontal="right" vertical="center" wrapText="1"/>
    </xf>
    <xf numFmtId="2" fontId="4" fillId="2" borderId="3" xfId="0" applyNumberFormat="1" applyFont="1" applyFill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 wrapText="1"/>
    </xf>
    <xf numFmtId="2" fontId="4" fillId="2" borderId="3" xfId="0" quotePrefix="1" applyNumberFormat="1" applyFont="1" applyFill="1" applyBorder="1" applyAlignment="1">
      <alignment horizontal="right" vertical="center" wrapText="1"/>
    </xf>
    <xf numFmtId="2" fontId="3" fillId="3" borderId="3" xfId="0" quotePrefix="1" applyNumberFormat="1" applyFont="1" applyFill="1" applyBorder="1" applyAlignment="1">
      <alignment horizontal="right" vertical="center"/>
    </xf>
    <xf numFmtId="2" fontId="1" fillId="2" borderId="3" xfId="0" quotePrefix="1" applyNumberFormat="1" applyFont="1" applyFill="1" applyBorder="1" applyAlignment="1">
      <alignment horizontal="right" vertical="center"/>
    </xf>
    <xf numFmtId="2" fontId="6" fillId="2" borderId="3" xfId="0" applyNumberFormat="1" applyFont="1" applyFill="1" applyBorder="1" applyAlignment="1">
      <alignment horizontal="right" vertical="center" wrapText="1"/>
    </xf>
    <xf numFmtId="2" fontId="3" fillId="2" borderId="3" xfId="0" quotePrefix="1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distributed" vertical="distributed"/>
    </xf>
    <xf numFmtId="0" fontId="7" fillId="0" borderId="0" xfId="0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/>
    </xf>
    <xf numFmtId="2" fontId="1" fillId="2" borderId="3" xfId="0" applyNumberFormat="1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vertical="center" wrapText="1"/>
    </xf>
    <xf numFmtId="2" fontId="3" fillId="3" borderId="3" xfId="0" quotePrefix="1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vertical="center" wrapText="1"/>
    </xf>
    <xf numFmtId="2" fontId="1" fillId="2" borderId="3" xfId="0" quotePrefix="1" applyNumberFormat="1" applyFont="1" applyFill="1" applyBorder="1" applyAlignment="1">
      <alignment vertical="center"/>
    </xf>
    <xf numFmtId="2" fontId="4" fillId="2" borderId="3" xfId="0" quotePrefix="1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vertical="center" wrapText="1"/>
    </xf>
    <xf numFmtId="2" fontId="6" fillId="2" borderId="3" xfId="0" applyNumberFormat="1" applyFont="1" applyFill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/>
    </xf>
    <xf numFmtId="0" fontId="1" fillId="2" borderId="3" xfId="0" quotePrefix="1" applyNumberFormat="1" applyFont="1" applyFill="1" applyBorder="1" applyAlignment="1">
      <alignment horizontal="right" vertical="center"/>
    </xf>
    <xf numFmtId="0" fontId="1" fillId="2" borderId="3" xfId="0" quotePrefix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2" fontId="1" fillId="3" borderId="3" xfId="0" applyNumberFormat="1" applyFont="1" applyFill="1" applyBorder="1" applyAlignment="1">
      <alignment vertical="center" wrapText="1"/>
    </xf>
    <xf numFmtId="2" fontId="3" fillId="2" borderId="3" xfId="0" quotePrefix="1" applyNumberFormat="1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distributed"/>
    </xf>
    <xf numFmtId="2" fontId="3" fillId="2" borderId="3" xfId="0" applyNumberFormat="1" applyFont="1" applyFill="1" applyBorder="1" applyAlignment="1">
      <alignment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165" fontId="3" fillId="2" borderId="3" xfId="0" applyNumberFormat="1" applyFont="1" applyFill="1" applyBorder="1" applyAlignment="1">
      <alignment horizontal="right" vertical="center" wrapText="1"/>
    </xf>
    <xf numFmtId="165" fontId="3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165" fontId="6" fillId="2" borderId="3" xfId="0" applyNumberFormat="1" applyFont="1" applyFill="1" applyBorder="1" applyAlignment="1">
      <alignment horizontal="right" vertical="center" wrapText="1"/>
    </xf>
    <xf numFmtId="165" fontId="6" fillId="2" borderId="4" xfId="0" applyNumberFormat="1" applyFont="1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>
      <alignment horizontal="left" vertical="center" wrapText="1"/>
    </xf>
    <xf numFmtId="2" fontId="3" fillId="2" borderId="0" xfId="0" applyNumberFormat="1" applyFont="1" applyFill="1" applyAlignment="1">
      <alignment horizontal="right" vertical="center"/>
    </xf>
    <xf numFmtId="0" fontId="3" fillId="2" borderId="3" xfId="0" quotePrefix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center" vertical="center" wrapText="1"/>
    </xf>
    <xf numFmtId="167" fontId="3" fillId="2" borderId="4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2" fontId="1" fillId="2" borderId="0" xfId="0" applyNumberFormat="1" applyFont="1" applyFill="1" applyAlignment="1">
      <alignment vertical="center"/>
    </xf>
    <xf numFmtId="2" fontId="3" fillId="2" borderId="3" xfId="0" quotePrefix="1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1" fillId="0" borderId="3" xfId="0" quotePrefix="1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WORK/S2/VICTOR/&#1042;&#1042;&#1055;/PI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&#1052;&#1086;&#1080;%20&#1076;&#1086;&#1082;&#1091;&#1084;&#1077;&#1085;&#1090;&#1099;/Sergey/&#1055;&#1088;&#1086;&#1075;&#1085;&#1086;&#1079;/&#1056;&#1072;&#1073;&#1086;&#1095;&#1080;&#1077;%20&#1090;&#1072;&#1073;&#1083;&#1080;&#1094;&#1099;/new/zvedena1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Ariadna/Sum_pok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Plan\Exchange\_________________________Plan_ZP\!_&#1055;&#1077;&#1095;&#1072;&#1090;&#1100;\&#1052;&#1058;&#1056;%20&#1074;&#1089;&#1077;%20-%20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ept\Plan\Exchange\_________________________Plan_ZP\!_&#1055;&#1077;&#1095;&#1072;&#1090;&#1100;\&#1052;&#1058;&#1056;%20&#1074;&#1089;&#1077;%2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New_monitoring/Monit_xls/M_2002/M_06_02/Monthly/10_October/1Aug2001/GDP/realgdp/LENA/BGVN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ept\Plan\Exchange\_________________________Plan_ZP\!_&#1055;&#1077;&#1095;&#1072;&#1090;&#1100;\&#1052;&#1058;&#1056;%20&#1074;&#1089;&#1077;%2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Plan\Exchange\_________________________Plan_ZP\!_&#1055;&#1077;&#1095;&#1072;&#1090;&#1100;\&#1052;&#1058;&#1056;%20&#1074;&#1089;&#1077;%20-%2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ept\Plan\Exchange\!_Plan-2006\VAT%20Sevastop\Dept\Plan\Exchange\_________________________Plan_ZP\!_&#1055;&#1077;&#1095;&#1072;&#1090;&#1100;\&#1052;&#1058;&#1056;%20&#1074;&#1089;&#1077;%2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OCUME~1\VOYTOV~1\LOCALS~1\Temp\Rar$DI00.867\Planning%20System%20Project\consolidation%20hq%20formatte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SUDNIKOVA\Local%20Settings\Temporary%20Internet%20Files\Content.IE5\C5MFSXEF\Subv2006\Rich%20Roz%20200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OCUME~1\Chirich\LOCALS~1\Temp\Dept\Plan\Exchange\_________________________Plan_ZP\!_&#1055;&#1077;&#1095;&#1072;&#1090;&#1100;\&#1052;&#1058;&#1056;%20&#1074;&#1089;&#1077;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andreyevskaya\&#1052;&#1086;&#1080;%20&#1076;&#1086;&#1082;&#1091;&#1084;&#1077;&#1085;&#1090;&#1099;\OLGA\&#1056;&#1045;&#1040;&#1051;&#1048;&#1047;&#1040;&#1062;&#1048;&#1071;_2006\2006_REALIZ_&#1058;&#1045;(&#1090;&#1088;&#1072;&#1074;&#1077;&#1085;&#1100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k.gov.ua/S_N_A/1July2001/GDP/realgdp/LENA/BGVN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\File1\aaaa\2007%20finplan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Rar$DI00.938\Dept\Plan\Exchange\!_Plan-2006\&#1042;&#1040;&#1058;%20&#1048;&#1074;&#1072;&#1085;&#1086;%20&#1092;&#1088;&#1072;&#1085;&#1082;&#1080;&#1074;&#1089;&#1100;&#1082;&#1075;&#1072;&#1079;\Dodatok1%2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SINKEV~1\LOCALS~1\Temp\Rar$DI00.781\Dept\FinPlan-Economy\Planning%20System%20Project\consolidation%20hq%20formatted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OCUME~1\Chirich\LOCALS~1\Temp\DOCUME~1\VOYTOV~1\LOCALS~1\Temp\Rar$DI00.867\Planning%20System%20Project\consolidation%20hq%20formatte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ept\FinPlan-Economy\Planning%20System%20Project\consolidation%20hq%20formatted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MAIN1\Dept\FinPlan-Economy\Planning%20System%20Project\consolidation%20hq%20formatted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Documents%20and%20Settings\likhachov\Local%20Settings\Temporary%20Internet%20Files\Content.IE5\RY4RBH0P\2006_REALIZ_&#1058;&#1045;(&#1083;&#1102;&#1090;&#1080;&#1081;20%25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Plan\Exchange\_________________________Plan_ZP\!_&#1055;&#1077;&#1095;&#1072;&#1090;&#1100;\&#1052;&#1058;&#1056;%20&#1074;&#1089;&#1077;%20-%2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2rc2j\vera\FinanceUTG\finek2008\&#1043;&#1088;&#1091;&#1076;&#1077;&#1085;&#1100;%20(&#1086;&#1095;&#1080;&#1082;)\DOCUME~1\SINKEV~1\LOCALS~1\Temp\Rar$DI00.781\Dept\FinPlan-Economy\Planning%20System%20Project\consolidation%20hq%20formatted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&#1052;&#1086;&#1080;%20&#1076;&#1086;&#1082;&#1091;&#1084;&#1077;&#1085;&#1090;&#1099;\Plan-2006_kons_rabota\Dept\FinPlan-Economy\Planning%20System%20Project\consolidation%20hq%20formatte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edo\work\Dept\FinPlan-Economy\Planning%20System%20Project\consolidation%20hq%20formatt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UME~1\Chirich\LOCALS~1\Temp\DOCUME~1\VOYTOV~1\LOCALS~1\Temp\Rar$DI00.867\Planning%20System%20Project\consolidation%20hq%20formatted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chiporenko\2007&#1053;&#1054;&#1042;\Dept\Plan\Exchange\!_Plan-2006\VAT%20Sevastop\Dept\Plan\Exchange\_________________________Plan_ZP\!_&#1055;&#1077;&#1095;&#1072;&#1090;&#1100;\&#1052;&#1058;&#1056;%20&#1074;&#1089;&#1077;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"/>
      <sheetName val="Real GDP &amp; Real IP (u)"/>
      <sheetName val="Real GDP &amp; Real IP (e)"/>
      <sheetName val="GDP_gr"/>
      <sheetName val="Светлые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ведена таб"/>
      <sheetName val="попер_роз"/>
      <sheetName val="попер_роз (4)"/>
      <sheetName val="звед_оптим (2)"/>
      <sheetName val="звед_баз(3)_СА"/>
      <sheetName val="звед_опт(3)_ca"/>
      <sheetName val="звед_баз(4)"/>
      <sheetName val="звед_опт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#REF!"/>
      <sheetName val="Sum_pok.xls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  <sheetName val="МТР_Апарат"/>
      <sheetName val="МТР_Газ_України"/>
      <sheetName val="МТР_Укртрансгаз"/>
      <sheetName val="МТР_Укргазвидобування"/>
      <sheetName val="МТР_Укрспецтрансгаз"/>
      <sheetName val="МТР_Чорноморнафтогаз"/>
      <sheetName val="МТР_Укртранснафта"/>
      <sheetName val="МТР_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tac"/>
      <sheetName val="DodDot"/>
      <sheetName val="Dod ARK"/>
      <sheetName val="Dod Clavutich"/>
      <sheetName val="Svod 3511060"/>
      <sheetName val="Viluch(1-12)"/>
      <sheetName val="Diti "/>
      <sheetName val="TvPalGaz"/>
      <sheetName val="Ener "/>
      <sheetName val="IncsiPilgi (2)"/>
      <sheetName val="GirZakon"/>
      <sheetName val="Govti Vodi"/>
      <sheetName val="Chor Flot"/>
      <sheetName val="Afganci"/>
      <sheetName val="Shidka Dop"/>
      <sheetName val="Likarna"/>
      <sheetName val="Zoiot Pidkova"/>
      <sheetName val="Granti"/>
      <sheetName val="Granti1"/>
      <sheetName val="Vibori"/>
      <sheetName val="Metro"/>
      <sheetName val="Oper Teatr"/>
      <sheetName val="Makeevka"/>
      <sheetName val="Ctix Lixo IvFrank"/>
      <sheetName val="Groshi xodat za dit"/>
      <sheetName val="Ctix Lixo Zakarp"/>
      <sheetName val="Coc GKG Inv"/>
      <sheetName val="Tuzla"/>
      <sheetName val="Zmiinii"/>
      <sheetName val="Ctandarti"/>
      <sheetName val="CocEkon"/>
      <sheetName val="Ictor Zabudova"/>
      <sheetName val="Ict Zab"/>
      <sheetName val="Ukr Kultura"/>
      <sheetName val="Minoboroni"/>
      <sheetName val="Mic Arcenal"/>
      <sheetName val="Inekcini"/>
      <sheetName val="In"/>
      <sheetName val="diti ciroti -2(minmolod)"/>
      <sheetName val="Korek ocvita"/>
      <sheetName val="Tex Dic Ocvita"/>
      <sheetName val="Troleib"/>
      <sheetName val="Utoc.Zaoshadg"/>
      <sheetName val="Metro Cpec Fond"/>
      <sheetName val="Svitov Bank"/>
      <sheetName val="Shidka Dop Cp Fond"/>
      <sheetName val="Gazoprovodi"/>
      <sheetName val="Troleib Cpec Fond"/>
      <sheetName val="Zaporiggya"/>
      <sheetName val="Kremenchuk"/>
      <sheetName val="Pereviz ditey"/>
      <sheetName val="Kom dorigu"/>
      <sheetName val="Chor Fiot Cpec Fond"/>
      <sheetName val="Zaosch"/>
      <sheetName val="kryvRig"/>
      <sheetName val="OSVITA"/>
      <sheetName val="Tar"/>
      <sheetName val="Nar.instr"/>
      <sheetName val="DDot"/>
      <sheetName val="D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A2" t="str">
            <v>Обсяг помісячного надходження субвенції з державного бюджету до місцевих бюджетів на надання пільг  та житлових субсидій населенню на оплату електроенергії, природного газу, послуг тепло-, водопостачання і водовідведення, квартирної плати, вивезення побут</v>
          </cell>
        </row>
        <row r="5">
          <cell r="A5" t="str">
            <v>Код бюджету</v>
          </cell>
          <cell r="B5" t="str">
            <v>Назва адміністративно-територіальної одиниці</v>
          </cell>
          <cell r="C5" t="str">
            <v>січень</v>
          </cell>
          <cell r="D5" t="str">
            <v>лютий</v>
          </cell>
          <cell r="E5" t="str">
            <v>березень</v>
          </cell>
          <cell r="F5" t="str">
            <v>квітень</v>
          </cell>
          <cell r="G5" t="str">
            <v>травень</v>
          </cell>
        </row>
        <row r="6">
          <cell r="A6" t="str">
            <v>О1100000000</v>
          </cell>
          <cell r="B6" t="str">
            <v>бюджет Автономної Республіки Крим</v>
          </cell>
          <cell r="C6">
            <v>2463.5419999999999</v>
          </cell>
          <cell r="D6">
            <v>5004.6750000000002</v>
          </cell>
          <cell r="E6">
            <v>4874.01</v>
          </cell>
          <cell r="F6">
            <v>6713.2</v>
          </cell>
          <cell r="G6">
            <v>5483.6</v>
          </cell>
        </row>
        <row r="7">
          <cell r="A7" t="str">
            <v>О2100000000</v>
          </cell>
          <cell r="B7" t="str">
            <v>обласний бюджет Вiнницької області</v>
          </cell>
          <cell r="C7">
            <v>5585.9549999999999</v>
          </cell>
          <cell r="D7">
            <v>5130.4480000000003</v>
          </cell>
          <cell r="E7">
            <v>5614.5339999999997</v>
          </cell>
          <cell r="F7">
            <v>7821.4</v>
          </cell>
          <cell r="G7">
            <v>4676.6000000000004</v>
          </cell>
        </row>
        <row r="8">
          <cell r="A8" t="str">
            <v>О3100000000</v>
          </cell>
          <cell r="B8" t="str">
            <v>обласний бюджет Волинської області</v>
          </cell>
          <cell r="C8">
            <v>3419.413</v>
          </cell>
          <cell r="D8">
            <v>4547.1629999999996</v>
          </cell>
          <cell r="E8">
            <v>4267.8410000000003</v>
          </cell>
          <cell r="F8">
            <v>5180.2</v>
          </cell>
          <cell r="G8">
            <v>3258.4</v>
          </cell>
        </row>
        <row r="9">
          <cell r="A9" t="str">
            <v>О4100000000</v>
          </cell>
          <cell r="B9" t="str">
            <v>обласний бюджет Днiпропетровської області</v>
          </cell>
          <cell r="C9">
            <v>8288.7270000000008</v>
          </cell>
          <cell r="D9">
            <v>20991.351999999999</v>
          </cell>
          <cell r="E9">
            <v>16903.654999999999</v>
          </cell>
          <cell r="F9">
            <v>23535.787</v>
          </cell>
          <cell r="G9">
            <v>12935.2</v>
          </cell>
        </row>
        <row r="10">
          <cell r="A10" t="str">
            <v>О5100000000</v>
          </cell>
          <cell r="B10" t="str">
            <v>обласний бюджет Донецької області</v>
          </cell>
          <cell r="C10">
            <v>11729.522000000001</v>
          </cell>
          <cell r="D10">
            <v>19530.755000000001</v>
          </cell>
          <cell r="E10">
            <v>19355.436000000002</v>
          </cell>
          <cell r="F10">
            <v>26008.7</v>
          </cell>
          <cell r="G10">
            <v>15778.6</v>
          </cell>
        </row>
        <row r="11">
          <cell r="A11" t="str">
            <v>О6100000000</v>
          </cell>
          <cell r="B11" t="str">
            <v>обласний бюджет Житомирської області</v>
          </cell>
          <cell r="C11">
            <v>3202.2750000000001</v>
          </cell>
          <cell r="D11">
            <v>6561.0010000000002</v>
          </cell>
          <cell r="E11">
            <v>5316.2150000000001</v>
          </cell>
          <cell r="F11">
            <v>7407.8</v>
          </cell>
          <cell r="G11">
            <v>4605.7</v>
          </cell>
        </row>
        <row r="12">
          <cell r="A12" t="str">
            <v>О7100000000</v>
          </cell>
          <cell r="B12" t="str">
            <v>обласний бюджет Закарпатської області</v>
          </cell>
          <cell r="C12">
            <v>1513.9649999999999</v>
          </cell>
          <cell r="D12">
            <v>1806.577</v>
          </cell>
          <cell r="E12">
            <v>4712.2439999999997</v>
          </cell>
          <cell r="F12">
            <v>4277.8</v>
          </cell>
          <cell r="G12">
            <v>1586.9</v>
          </cell>
        </row>
        <row r="13">
          <cell r="A13" t="str">
            <v>О8100000000</v>
          </cell>
          <cell r="B13" t="str">
            <v>обласний бюджет Запорiзької області</v>
          </cell>
          <cell r="C13">
            <v>3867.2069999999999</v>
          </cell>
          <cell r="D13">
            <v>7903.7089999999998</v>
          </cell>
          <cell r="E13">
            <v>7399.4160000000002</v>
          </cell>
          <cell r="F13">
            <v>9874.5</v>
          </cell>
          <cell r="G13">
            <v>7155.4</v>
          </cell>
        </row>
        <row r="14">
          <cell r="A14" t="str">
            <v>О9100000000</v>
          </cell>
          <cell r="B14" t="str">
            <v>обласний бюджет Iвано-Франкiвської області</v>
          </cell>
          <cell r="C14">
            <v>3578.223</v>
          </cell>
          <cell r="D14">
            <v>5867.2309999999998</v>
          </cell>
          <cell r="E14">
            <v>6297.893</v>
          </cell>
          <cell r="F14">
            <v>9563.7000000000007</v>
          </cell>
          <cell r="G14">
            <v>3616.2</v>
          </cell>
        </row>
        <row r="15">
          <cell r="A15">
            <v>10100000000</v>
          </cell>
          <cell r="B15" t="str">
            <v>обласний бюджет Київської області</v>
          </cell>
          <cell r="C15">
            <v>10302.385</v>
          </cell>
          <cell r="D15">
            <v>16146.352999999999</v>
          </cell>
          <cell r="E15">
            <v>13833.255999999999</v>
          </cell>
          <cell r="F15">
            <v>18290.400000000001</v>
          </cell>
          <cell r="G15">
            <v>7404.9</v>
          </cell>
        </row>
        <row r="16">
          <cell r="A16">
            <v>11100000000</v>
          </cell>
          <cell r="B16" t="str">
            <v>обласний бюджет Кiровоградської області</v>
          </cell>
          <cell r="C16">
            <v>3580.96</v>
          </cell>
          <cell r="D16">
            <v>4993.7330000000002</v>
          </cell>
          <cell r="E16">
            <v>3976.05</v>
          </cell>
          <cell r="F16">
            <v>7419.8</v>
          </cell>
          <cell r="G16">
            <v>5284.3</v>
          </cell>
        </row>
        <row r="17">
          <cell r="A17">
            <v>12100000000</v>
          </cell>
          <cell r="B17" t="str">
            <v>обласний бюджет Луганської області</v>
          </cell>
          <cell r="C17">
            <v>2843.239</v>
          </cell>
          <cell r="D17">
            <v>8978.6</v>
          </cell>
          <cell r="E17">
            <v>6927.87</v>
          </cell>
          <cell r="F17">
            <v>9087.1</v>
          </cell>
          <cell r="G17">
            <v>6148.4</v>
          </cell>
        </row>
        <row r="18">
          <cell r="A18">
            <v>13100000000</v>
          </cell>
          <cell r="B18" t="str">
            <v>обласний бюджет Львiвської області</v>
          </cell>
          <cell r="C18">
            <v>13665.8</v>
          </cell>
          <cell r="D18">
            <v>12546.388000000001</v>
          </cell>
          <cell r="E18">
            <v>13924.588</v>
          </cell>
          <cell r="F18">
            <v>16320</v>
          </cell>
          <cell r="G18">
            <v>5542.7</v>
          </cell>
        </row>
        <row r="19">
          <cell r="A19">
            <v>14100000000</v>
          </cell>
          <cell r="B19" t="str">
            <v>обласний бюджет Миколаївської області</v>
          </cell>
          <cell r="C19">
            <v>1582.5519999999999</v>
          </cell>
          <cell r="D19">
            <v>4228.6229999999996</v>
          </cell>
          <cell r="E19">
            <v>4112.8190000000004</v>
          </cell>
          <cell r="F19">
            <v>5079.6000000000004</v>
          </cell>
          <cell r="G19">
            <v>4261.3</v>
          </cell>
        </row>
        <row r="20">
          <cell r="A20">
            <v>15100000000</v>
          </cell>
          <cell r="B20" t="str">
            <v>обласний бюджет Одеської області</v>
          </cell>
          <cell r="C20">
            <v>3570.1010000000001</v>
          </cell>
          <cell r="D20">
            <v>8569.5969999999998</v>
          </cell>
          <cell r="E20">
            <v>7127.8249999999998</v>
          </cell>
          <cell r="F20">
            <v>11636.5</v>
          </cell>
          <cell r="G20">
            <v>10163.4</v>
          </cell>
        </row>
        <row r="21">
          <cell r="A21">
            <v>16100000000</v>
          </cell>
          <cell r="B21" t="str">
            <v>обласний бюджет Полтавської області</v>
          </cell>
          <cell r="C21">
            <v>5666.1139999999996</v>
          </cell>
          <cell r="D21">
            <v>6422.4319999999998</v>
          </cell>
          <cell r="E21">
            <v>7489.7539999999999</v>
          </cell>
          <cell r="F21">
            <v>15258.1</v>
          </cell>
          <cell r="G21">
            <v>5827</v>
          </cell>
        </row>
        <row r="22">
          <cell r="A22">
            <v>17100000000</v>
          </cell>
          <cell r="B22" t="str">
            <v>обласний бюджет Рiвненської області</v>
          </cell>
          <cell r="C22">
            <v>1969.902</v>
          </cell>
          <cell r="D22">
            <v>3336.444</v>
          </cell>
          <cell r="E22">
            <v>5380.4470000000001</v>
          </cell>
          <cell r="F22">
            <v>5543.9</v>
          </cell>
          <cell r="G22">
            <v>2982.7</v>
          </cell>
        </row>
        <row r="23">
          <cell r="A23">
            <v>18100000000</v>
          </cell>
          <cell r="B23" t="str">
            <v>обласний бюджет Сумської області</v>
          </cell>
          <cell r="C23">
            <v>4169.5280000000002</v>
          </cell>
          <cell r="D23">
            <v>3622.9929999999999</v>
          </cell>
          <cell r="E23">
            <v>7895.424</v>
          </cell>
          <cell r="F23">
            <v>8377.1</v>
          </cell>
          <cell r="G23">
            <v>4032.7</v>
          </cell>
        </row>
        <row r="24">
          <cell r="A24">
            <v>19100000000</v>
          </cell>
          <cell r="B24" t="str">
            <v>обласний бюджет Тернопiльської області</v>
          </cell>
          <cell r="C24">
            <v>3701.9160000000002</v>
          </cell>
          <cell r="D24">
            <v>4896.8559999999998</v>
          </cell>
          <cell r="E24">
            <v>5147.2650000000003</v>
          </cell>
          <cell r="F24">
            <v>6839.9</v>
          </cell>
          <cell r="G24">
            <v>1830.2</v>
          </cell>
        </row>
        <row r="25">
          <cell r="A25">
            <v>20100000000</v>
          </cell>
          <cell r="B25" t="str">
            <v>обласний бюджет Харкiвської області</v>
          </cell>
          <cell r="C25">
            <v>8386.9330000000009</v>
          </cell>
          <cell r="D25">
            <v>11698.075000000001</v>
          </cell>
          <cell r="E25">
            <v>14592.047</v>
          </cell>
          <cell r="F25">
            <v>27208.2</v>
          </cell>
          <cell r="G25">
            <v>13691.3</v>
          </cell>
        </row>
        <row r="26">
          <cell r="A26">
            <v>21100000000</v>
          </cell>
          <cell r="B26" t="str">
            <v>обласний бюджет Херсонської області</v>
          </cell>
          <cell r="C26">
            <v>2200.9679999999998</v>
          </cell>
          <cell r="D26">
            <v>3252.5390000000002</v>
          </cell>
          <cell r="E26">
            <v>3255.58</v>
          </cell>
          <cell r="F26">
            <v>5299.7</v>
          </cell>
          <cell r="G26">
            <v>3272.2</v>
          </cell>
        </row>
        <row r="27">
          <cell r="A27">
            <v>22100000000</v>
          </cell>
          <cell r="B27" t="str">
            <v>обласний бюджет Хмельницької області</v>
          </cell>
          <cell r="C27">
            <v>4049.5320000000002</v>
          </cell>
          <cell r="D27">
            <v>6627.4</v>
          </cell>
          <cell r="E27">
            <v>4533.01</v>
          </cell>
          <cell r="F27">
            <v>8290.9</v>
          </cell>
          <cell r="G27">
            <v>5960.3</v>
          </cell>
        </row>
        <row r="28">
          <cell r="A28">
            <v>23100000000</v>
          </cell>
          <cell r="B28" t="str">
            <v>обласний бюджет Черкаської області</v>
          </cell>
          <cell r="C28">
            <v>5316.2910000000002</v>
          </cell>
          <cell r="D28">
            <v>6217.3370000000004</v>
          </cell>
          <cell r="E28">
            <v>6195.89</v>
          </cell>
          <cell r="F28">
            <v>10165</v>
          </cell>
          <cell r="G28">
            <v>4770.5</v>
          </cell>
        </row>
        <row r="29">
          <cell r="A29">
            <v>24100000000</v>
          </cell>
          <cell r="B29" t="str">
            <v>обласний бюджет Чернiвецької області</v>
          </cell>
          <cell r="C29">
            <v>1761.75</v>
          </cell>
          <cell r="D29">
            <v>2010.7829999999999</v>
          </cell>
          <cell r="E29">
            <v>1999.8030000000001</v>
          </cell>
          <cell r="F29">
            <v>3410.4</v>
          </cell>
          <cell r="G29">
            <v>2092.5</v>
          </cell>
        </row>
        <row r="30">
          <cell r="A30">
            <v>25100000000</v>
          </cell>
          <cell r="B30" t="str">
            <v>обласний бюджет Чернiгiвецької області</v>
          </cell>
          <cell r="C30">
            <v>4501.0339999999997</v>
          </cell>
          <cell r="D30">
            <v>5828.5460000000003</v>
          </cell>
          <cell r="E30">
            <v>5312.768</v>
          </cell>
          <cell r="F30">
            <v>8541</v>
          </cell>
          <cell r="G30">
            <v>4831.6000000000004</v>
          </cell>
        </row>
        <row r="31">
          <cell r="A31">
            <v>26000000000</v>
          </cell>
          <cell r="B31" t="str">
            <v>м.Київ</v>
          </cell>
          <cell r="C31">
            <v>4478.4290000000001</v>
          </cell>
          <cell r="D31">
            <v>7686.2479999999996</v>
          </cell>
          <cell r="E31">
            <v>8581.6080000000002</v>
          </cell>
          <cell r="F31">
            <v>12592.5</v>
          </cell>
          <cell r="G31">
            <v>10211.1</v>
          </cell>
        </row>
        <row r="32">
          <cell r="A32">
            <v>27000000000</v>
          </cell>
          <cell r="B32" t="str">
            <v>м.Севастополь</v>
          </cell>
          <cell r="C32">
            <v>656.43700000000001</v>
          </cell>
          <cell r="D32">
            <v>1870.8869999999999</v>
          </cell>
          <cell r="E32">
            <v>1073.652</v>
          </cell>
          <cell r="F32">
            <v>1527.6130000000001</v>
          </cell>
          <cell r="G32">
            <v>1254.8</v>
          </cell>
        </row>
        <row r="33">
          <cell r="B33" t="str">
            <v xml:space="preserve">Всього </v>
          </cell>
          <cell r="C33">
            <v>126052.70000000001</v>
          </cell>
          <cell r="D33">
            <v>196276.74499999997</v>
          </cell>
          <cell r="E33">
            <v>196100.90000000005</v>
          </cell>
          <cell r="F33">
            <v>281270.80000000005</v>
          </cell>
          <cell r="G33">
            <v>158658.49999999997</v>
          </cell>
        </row>
        <row r="38">
          <cell r="C38">
            <v>126052.7</v>
          </cell>
          <cell r="D38">
            <v>196276.74499999997</v>
          </cell>
          <cell r="E38">
            <v>196100.9</v>
          </cell>
          <cell r="F38">
            <v>281270.8</v>
          </cell>
          <cell r="G38">
            <v>158658.5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383,40ч"/>
      <sheetName val="383,40т"/>
      <sheetName val="686,00"/>
      <sheetName val="област"/>
      <sheetName val="Сторно"/>
      <sheetName val="Пряма_труба"/>
      <sheetName val="БАЗА   (2)"/>
      <sheetName val="БАЗА   (3)"/>
      <sheetName val="БАЗА   (5)"/>
      <sheetName val="БАЗА   (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3"/>
    </sheetNames>
    <sheetDataSet>
      <sheetData sheetId="0" refreshError="1">
        <row r="1">
          <cell r="D1" t="str">
            <v>Баланс грошових доходiв i витрат населення Украјни у</v>
          </cell>
          <cell r="K1" t="str">
            <v>GOD</v>
          </cell>
        </row>
        <row r="2">
          <cell r="K2">
            <v>1993</v>
          </cell>
          <cell r="L2" t="str">
            <v>роцi</v>
          </cell>
        </row>
        <row r="3">
          <cell r="N3" t="str">
            <v>(млрд.крб)</v>
          </cell>
        </row>
        <row r="5">
          <cell r="A5" t="str">
            <v>А. ГРОШОВI ДОХОДИ</v>
          </cell>
        </row>
        <row r="6">
          <cell r="A6" t="str">
            <v>1.Заробiтна плата</v>
          </cell>
        </row>
        <row r="7">
          <cell r="A7" t="str">
            <v>2.Оплата працi робiтникiв</v>
          </cell>
        </row>
        <row r="8">
          <cell r="A8" t="str">
            <v xml:space="preserve">  кооперативiв</v>
          </cell>
        </row>
        <row r="9">
          <cell r="A9" t="str">
            <v>3.Доходи робiтникiв та служ-</v>
          </cell>
        </row>
        <row r="10">
          <cell r="A10" t="str">
            <v xml:space="preserve">  бовцiв вiд пiдприїмств та</v>
          </cell>
        </row>
        <row r="11">
          <cell r="A11" t="str">
            <v xml:space="preserve">  органiзацiй крiм зар.плати</v>
          </cell>
        </row>
        <row r="12">
          <cell r="A12" t="str">
            <v xml:space="preserve">4.Грошовi доходи вiд   </v>
          </cell>
        </row>
        <row r="13">
          <cell r="A13" t="str">
            <v xml:space="preserve">  колгоспiв            </v>
          </cell>
        </row>
        <row r="14">
          <cell r="A14" t="str">
            <v>5.Надходження вiд продажу</v>
          </cell>
        </row>
        <row r="15">
          <cell r="A15" t="str">
            <v xml:space="preserve">  продуктiв сiльсьгого госп.</v>
          </cell>
        </row>
        <row r="16">
          <cell r="A16" t="str">
            <v>Всього трудових доходiв</v>
          </cell>
        </row>
        <row r="17">
          <cell r="A17" t="str">
            <v>(рядки 1+2+3+4+5)</v>
          </cell>
        </row>
        <row r="18">
          <cell r="A18" t="str">
            <v>6.Пенсiј, допомоги,стипендiј</v>
          </cell>
        </row>
        <row r="19">
          <cell r="A19" t="str">
            <v xml:space="preserve">  та iншi надходження</v>
          </cell>
        </row>
        <row r="20">
          <cell r="A20" t="str">
            <v xml:space="preserve">     в тому числi:</v>
          </cell>
        </row>
        <row r="21">
          <cell r="A21" t="str">
            <v xml:space="preserve"> пенсiј, допомоги, стипендiј</v>
          </cell>
        </row>
        <row r="22">
          <cell r="A22" t="str">
            <v>Баланс</v>
          </cell>
        </row>
        <row r="23">
          <cell r="A23" t="str">
            <v>Б.ВИТРАТИ ТА ЗАОЩАДЖЕННЯ</v>
          </cell>
        </row>
        <row r="24">
          <cell r="A24" t="str">
            <v>1.Покупка товарiв та оплата</v>
          </cell>
        </row>
        <row r="25">
          <cell r="A25" t="str">
            <v xml:space="preserve">  послуг</v>
          </cell>
        </row>
        <row r="26">
          <cell r="A26" t="str">
            <v xml:space="preserve">    в тому числi:</v>
          </cell>
        </row>
        <row r="27">
          <cell r="A27" t="str">
            <v xml:space="preserve"> покупка товарiв       </v>
          </cell>
        </row>
        <row r="28">
          <cell r="A28" t="str">
            <v xml:space="preserve"> оплата послуг         </v>
          </cell>
        </row>
        <row r="29">
          <cell r="A29" t="str">
            <v>2.Обов'язковi платежi та</v>
          </cell>
        </row>
        <row r="30">
          <cell r="A30" t="str">
            <v xml:space="preserve">  добровiльнi внески</v>
          </cell>
        </row>
        <row r="31">
          <cell r="A31" t="str">
            <v xml:space="preserve">       iз них:</v>
          </cell>
        </row>
        <row r="32">
          <cell r="A32" t="str">
            <v xml:space="preserve"> прибутковий податок з </v>
          </cell>
        </row>
        <row r="33">
          <cell r="A33" t="str">
            <v xml:space="preserve"> населення             </v>
          </cell>
        </row>
        <row r="34">
          <cell r="A34" t="str">
            <v>3.Прирiст вкладiв,придбання</v>
          </cell>
        </row>
        <row r="35">
          <cell r="A35" t="str">
            <v xml:space="preserve">  облiгацiй Державној внутр.</v>
          </cell>
        </row>
        <row r="36">
          <cell r="A36" t="str">
            <v xml:space="preserve">  позики,iнш.цiнних паперiв  </v>
          </cell>
        </row>
        <row r="37">
          <cell r="A37" t="str">
            <v>Всього</v>
          </cell>
        </row>
        <row r="38">
          <cell r="A38" t="str">
            <v xml:space="preserve">В. Перевищення доходiв над </v>
          </cell>
        </row>
        <row r="39">
          <cell r="A39" t="str">
            <v xml:space="preserve">   витратами</v>
          </cell>
        </row>
        <row r="40">
          <cell r="A40" t="str">
            <v>Баланс</v>
          </cell>
        </row>
        <row r="41">
          <cell r="A41" t="str">
            <v>_x000C_</v>
          </cell>
        </row>
        <row r="46">
          <cell r="A46" t="str">
            <v>А. ГРОШОВI ДОХОДИ</v>
          </cell>
        </row>
        <row r="47">
          <cell r="A47" t="str">
            <v>1.Заробiтна плата</v>
          </cell>
        </row>
        <row r="48">
          <cell r="A48" t="str">
            <v>2.Оплата працi робiтникiв</v>
          </cell>
        </row>
        <row r="49">
          <cell r="A49" t="str">
            <v xml:space="preserve">  кооперативiв</v>
          </cell>
        </row>
        <row r="50">
          <cell r="A50" t="str">
            <v>3.Доходи робiтникiв та служ-</v>
          </cell>
        </row>
        <row r="51">
          <cell r="A51" t="str">
            <v xml:space="preserve">  бовцiв вiд пiдприїмств та</v>
          </cell>
        </row>
        <row r="52">
          <cell r="A52" t="str">
            <v xml:space="preserve">  органiзацiй крiм зар.плати</v>
          </cell>
        </row>
        <row r="53">
          <cell r="A53" t="str">
            <v xml:space="preserve">4.Грошовi доходи вiд   </v>
          </cell>
        </row>
        <row r="54">
          <cell r="A54" t="str">
            <v xml:space="preserve">  колгоспiв            </v>
          </cell>
        </row>
        <row r="55">
          <cell r="A55" t="str">
            <v>5.Надходження вiд продажу</v>
          </cell>
        </row>
        <row r="56">
          <cell r="A56" t="str">
            <v xml:space="preserve">  продуктiв сiльсьгого госп.</v>
          </cell>
        </row>
        <row r="57">
          <cell r="A57" t="str">
            <v>Всього трудових доходiв</v>
          </cell>
        </row>
        <row r="58">
          <cell r="A58" t="str">
            <v>(рядки 1+2+3+4+5)</v>
          </cell>
        </row>
        <row r="59">
          <cell r="A59" t="str">
            <v>6.Пенсiј, допомоги,стипендiј</v>
          </cell>
        </row>
        <row r="60">
          <cell r="A60" t="str">
            <v xml:space="preserve">  та iншi надходження</v>
          </cell>
        </row>
        <row r="61">
          <cell r="A61" t="str">
            <v xml:space="preserve">     в тому числi:</v>
          </cell>
        </row>
        <row r="62">
          <cell r="A62" t="str">
            <v xml:space="preserve"> пенсiј, допомоги, стипендiј</v>
          </cell>
        </row>
        <row r="63">
          <cell r="A63" t="str">
            <v>Баланс</v>
          </cell>
        </row>
        <row r="64">
          <cell r="A64" t="str">
            <v>Б.ВИТРАТИ ТА ЗАОЩАДЖЕННЯ</v>
          </cell>
        </row>
        <row r="65">
          <cell r="A65" t="str">
            <v>1.Покупка товарiв та оплата</v>
          </cell>
        </row>
        <row r="66">
          <cell r="A66" t="str">
            <v xml:space="preserve">  послуг</v>
          </cell>
        </row>
        <row r="67">
          <cell r="A67" t="str">
            <v xml:space="preserve">    в тому числi:</v>
          </cell>
        </row>
        <row r="68">
          <cell r="A68" t="str">
            <v xml:space="preserve"> покупка товарiв       </v>
          </cell>
        </row>
        <row r="69">
          <cell r="A69" t="str">
            <v xml:space="preserve"> оплата послуг         </v>
          </cell>
        </row>
        <row r="70">
          <cell r="A70" t="str">
            <v>2.Обов'язковi платежi та</v>
          </cell>
        </row>
        <row r="71">
          <cell r="A71" t="str">
            <v xml:space="preserve">  добровiльнi внески</v>
          </cell>
        </row>
        <row r="72">
          <cell r="A72" t="str">
            <v xml:space="preserve">       iз них:</v>
          </cell>
        </row>
        <row r="73">
          <cell r="A73" t="str">
            <v xml:space="preserve"> прибутковий податок з </v>
          </cell>
        </row>
        <row r="74">
          <cell r="A74" t="str">
            <v xml:space="preserve"> населення             </v>
          </cell>
        </row>
        <row r="75">
          <cell r="A75" t="str">
            <v>3.Прирiст вкладiв,придбання</v>
          </cell>
        </row>
        <row r="76">
          <cell r="A76" t="str">
            <v xml:space="preserve">  облiгацiй Державној внутр.</v>
          </cell>
        </row>
        <row r="77">
          <cell r="A77" t="str">
            <v xml:space="preserve">  позики,iнш.цiнних паперiв  </v>
          </cell>
        </row>
        <row r="78">
          <cell r="A78" t="str">
            <v>Всього</v>
          </cell>
        </row>
        <row r="79">
          <cell r="A79" t="str">
            <v xml:space="preserve">В. Перевищення доходiв над </v>
          </cell>
        </row>
        <row r="80">
          <cell r="A80" t="str">
            <v xml:space="preserve">   витратами</v>
          </cell>
        </row>
        <row r="81">
          <cell r="A81" t="str">
            <v>Баланс</v>
          </cell>
        </row>
        <row r="82">
          <cell r="A82" t="str">
            <v xml:space="preserve">        Довiдково: чисельнiсть населення в</v>
          </cell>
        </row>
        <row r="83">
          <cell r="A83" t="str">
            <v>_x000C_</v>
          </cell>
        </row>
        <row r="88">
          <cell r="A88" t="str">
            <v>А. ГРОШОВI ДОХОДИ</v>
          </cell>
        </row>
        <row r="89">
          <cell r="A89" t="str">
            <v>1.Заробiтна плата</v>
          </cell>
        </row>
        <row r="90">
          <cell r="A90" t="str">
            <v>2.Оплата працi робiтникiв</v>
          </cell>
        </row>
        <row r="91">
          <cell r="A91" t="str">
            <v xml:space="preserve">  кооперативiв</v>
          </cell>
        </row>
        <row r="92">
          <cell r="A92" t="str">
            <v>3.Доходи робiтникiв та служ-</v>
          </cell>
        </row>
        <row r="93">
          <cell r="A93" t="str">
            <v xml:space="preserve">  бовцiв вiд пiдприїмств та</v>
          </cell>
        </row>
        <row r="94">
          <cell r="A94" t="str">
            <v xml:space="preserve">  органiзацiй крiм зар.плати</v>
          </cell>
        </row>
        <row r="95">
          <cell r="A95" t="str">
            <v xml:space="preserve">4.Грошовi доходи вiд   </v>
          </cell>
        </row>
        <row r="96">
          <cell r="A96" t="str">
            <v xml:space="preserve">  колгоспiв            </v>
          </cell>
        </row>
        <row r="97">
          <cell r="A97" t="str">
            <v>5.Надходження вiд продажу</v>
          </cell>
        </row>
        <row r="98">
          <cell r="A98" t="str">
            <v xml:space="preserve">  продуктiв сiльсьгого госп.</v>
          </cell>
        </row>
        <row r="99">
          <cell r="A99" t="str">
            <v>Всього трудових доходiв</v>
          </cell>
        </row>
        <row r="100">
          <cell r="A100" t="str">
            <v>(рядки 1+2+3+4+5)</v>
          </cell>
        </row>
        <row r="101">
          <cell r="A101" t="str">
            <v>6.Пенсiј, допомоги,стипендiј</v>
          </cell>
        </row>
        <row r="102">
          <cell r="A102" t="str">
            <v xml:space="preserve">  та iншi надходження</v>
          </cell>
        </row>
        <row r="103">
          <cell r="A103" t="str">
            <v xml:space="preserve">     в тому числi:</v>
          </cell>
        </row>
        <row r="104">
          <cell r="A104" t="str">
            <v xml:space="preserve"> пенсiј, допомоги, стипендiј</v>
          </cell>
        </row>
        <row r="105">
          <cell r="A105" t="str">
            <v>Баланс</v>
          </cell>
        </row>
        <row r="106">
          <cell r="A106" t="str">
            <v>Б.ВИТРАТИ ТА ЗАОЩАДЖЕННЯ</v>
          </cell>
        </row>
        <row r="107">
          <cell r="A107" t="str">
            <v>1.Покупка товарiв та оплата</v>
          </cell>
        </row>
        <row r="108">
          <cell r="A108" t="str">
            <v xml:space="preserve">  послуг</v>
          </cell>
        </row>
        <row r="109">
          <cell r="A109" t="str">
            <v xml:space="preserve">    в тому числi:</v>
          </cell>
        </row>
        <row r="110">
          <cell r="A110" t="str">
            <v xml:space="preserve"> покупка товарiв       </v>
          </cell>
        </row>
        <row r="111">
          <cell r="A111" t="str">
            <v xml:space="preserve"> оплата послуг         </v>
          </cell>
        </row>
        <row r="112">
          <cell r="A112" t="str">
            <v>2.Обов'язковi платежi та</v>
          </cell>
        </row>
        <row r="113">
          <cell r="A113" t="str">
            <v xml:space="preserve">  добровiльнi внески</v>
          </cell>
        </row>
        <row r="114">
          <cell r="A114" t="str">
            <v xml:space="preserve">       iз них:</v>
          </cell>
        </row>
        <row r="115">
          <cell r="A115" t="str">
            <v xml:space="preserve"> прибутковий податок з </v>
          </cell>
        </row>
        <row r="116">
          <cell r="A116" t="str">
            <v xml:space="preserve"> населення             </v>
          </cell>
        </row>
        <row r="117">
          <cell r="A117" t="str">
            <v>3.Прирiст вкладiв,придбання</v>
          </cell>
        </row>
        <row r="118">
          <cell r="A118" t="str">
            <v xml:space="preserve">  облiгацiй Державној внутр.</v>
          </cell>
        </row>
        <row r="119">
          <cell r="A119" t="str">
            <v xml:space="preserve">  позики,iнш.цiнних паперiв  </v>
          </cell>
        </row>
        <row r="120">
          <cell r="A120" t="str">
            <v>Всього</v>
          </cell>
        </row>
        <row r="121">
          <cell r="A121" t="str">
            <v xml:space="preserve">В. Перевищення доходiв над </v>
          </cell>
        </row>
        <row r="122">
          <cell r="A122" t="str">
            <v xml:space="preserve">   витратами</v>
          </cell>
        </row>
        <row r="123">
          <cell r="A123" t="str">
            <v>Баланс</v>
          </cell>
        </row>
        <row r="124">
          <cell r="A124" t="str">
            <v>_x000C_</v>
          </cell>
        </row>
        <row r="130">
          <cell r="A130" t="str">
            <v>А. ГРОШОВI ДОХОДИ</v>
          </cell>
        </row>
        <row r="131">
          <cell r="A131" t="str">
            <v>1.Заробiтна плата</v>
          </cell>
        </row>
        <row r="132">
          <cell r="A132" t="str">
            <v>2.Оплата працi робiтникiв</v>
          </cell>
        </row>
        <row r="133">
          <cell r="A133" t="str">
            <v xml:space="preserve">  кооперативiв</v>
          </cell>
        </row>
        <row r="134">
          <cell r="A134" t="str">
            <v>3.Доходи робiтникiв та служ-</v>
          </cell>
        </row>
        <row r="135">
          <cell r="A135" t="str">
            <v xml:space="preserve">  бовцiв вiд пiдприїмств та</v>
          </cell>
        </row>
        <row r="136">
          <cell r="A136" t="str">
            <v xml:space="preserve">  органiзацiй крiм зар.плати</v>
          </cell>
        </row>
        <row r="137">
          <cell r="A137" t="str">
            <v xml:space="preserve">4.Грошовi доходи вiд   </v>
          </cell>
        </row>
        <row r="138">
          <cell r="A138" t="str">
            <v xml:space="preserve">  колгоспiв            </v>
          </cell>
        </row>
        <row r="139">
          <cell r="A139" t="str">
            <v>5.Надходження вiд продажу</v>
          </cell>
        </row>
        <row r="140">
          <cell r="A140" t="str">
            <v xml:space="preserve">  продуктiв сiльсьгого госп.</v>
          </cell>
        </row>
        <row r="141">
          <cell r="A141" t="str">
            <v>Всього трудових доходiв</v>
          </cell>
        </row>
        <row r="142">
          <cell r="A142" t="str">
            <v>(рядки 1+2+3+4+5)</v>
          </cell>
        </row>
        <row r="143">
          <cell r="A143" t="str">
            <v>6.Пенсiј, допомоги,стипендiј</v>
          </cell>
        </row>
        <row r="144">
          <cell r="A144" t="str">
            <v xml:space="preserve">  та iншi надходження</v>
          </cell>
        </row>
        <row r="145">
          <cell r="A145" t="str">
            <v xml:space="preserve">     в тому числi:</v>
          </cell>
        </row>
        <row r="146">
          <cell r="A146" t="str">
            <v xml:space="preserve"> пенсiј, допомоги, стипендiј</v>
          </cell>
        </row>
        <row r="147">
          <cell r="A147" t="str">
            <v>Баланс</v>
          </cell>
        </row>
        <row r="148">
          <cell r="A148" t="str">
            <v>Б.ВИТРАТИ ТА ЗАОЩАДЖЕННЯ</v>
          </cell>
        </row>
        <row r="149">
          <cell r="A149" t="str">
            <v>1.Покупка товарiв та оплата</v>
          </cell>
        </row>
        <row r="150">
          <cell r="A150" t="str">
            <v xml:space="preserve">  послуг</v>
          </cell>
        </row>
        <row r="151">
          <cell r="A151" t="str">
            <v xml:space="preserve">    в тому числi:</v>
          </cell>
        </row>
        <row r="152">
          <cell r="A152" t="str">
            <v xml:space="preserve"> покупка товарiв       </v>
          </cell>
        </row>
        <row r="153">
          <cell r="A153" t="str">
            <v xml:space="preserve"> оплата послуг         </v>
          </cell>
        </row>
        <row r="154">
          <cell r="A154" t="str">
            <v>2.Обов'язковi платежi та</v>
          </cell>
        </row>
        <row r="155">
          <cell r="A155" t="str">
            <v xml:space="preserve">  добровiльнi внески</v>
          </cell>
        </row>
        <row r="156">
          <cell r="A156" t="str">
            <v xml:space="preserve">       iз них:</v>
          </cell>
        </row>
        <row r="157">
          <cell r="A157" t="str">
            <v xml:space="preserve"> прибутковий податок з </v>
          </cell>
        </row>
        <row r="158">
          <cell r="A158" t="str">
            <v xml:space="preserve"> населення             </v>
          </cell>
        </row>
        <row r="159">
          <cell r="A159" t="str">
            <v>3.Прирiст вкладiв,придбання</v>
          </cell>
        </row>
        <row r="160">
          <cell r="A160" t="str">
            <v xml:space="preserve">  облiгацiй Державној внутр.</v>
          </cell>
        </row>
        <row r="161">
          <cell r="A161" t="str">
            <v xml:space="preserve">  позики,iнш.цiнних паперiв  </v>
          </cell>
        </row>
        <row r="162">
          <cell r="A162" t="str">
            <v>Всього</v>
          </cell>
        </row>
        <row r="163">
          <cell r="A163" t="str">
            <v xml:space="preserve">В. Перевищення доходiв над </v>
          </cell>
        </row>
        <row r="164">
          <cell r="A164" t="str">
            <v xml:space="preserve">   витратами</v>
          </cell>
        </row>
        <row r="165">
          <cell r="A165" t="str">
            <v>Баланс</v>
          </cell>
        </row>
        <row r="166">
          <cell r="A166" t="str">
            <v>_x000C_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"/>
      <sheetName val="1  поясн"/>
      <sheetName val="Вир_пок (2)"/>
      <sheetName val="Вир_пок"/>
      <sheetName val="3  Ф2"/>
      <sheetName val="4  04_05"/>
      <sheetName val="4а доходи"/>
      <sheetName val="4б Собівартість (транспортув)"/>
      <sheetName val="4б Собівартість (постач)"/>
      <sheetName val="4б Собівартість (скрапл. газ)"/>
      <sheetName val="5  Сб_Адм_Зб"/>
      <sheetName val="6  Інші доходи"/>
      <sheetName val="7  Інші витрати"/>
      <sheetName val="8  Кошт_вд_04"/>
      <sheetName val="9  Кошт_вд_05"/>
      <sheetName val="10  Кошт_вд_06"/>
      <sheetName val="10  Кошт_вд_06 _1_"/>
      <sheetName val="10  Кошт_вд_06 _2_"/>
      <sheetName val="10  Кошт_вд_06 _3_"/>
      <sheetName val="10  Кошт_вд_06 _4_"/>
      <sheetName val="11  Ф1"/>
      <sheetName val="12_Рух_кошт_непр"/>
      <sheetName val="13  95 р"/>
      <sheetName val="14 Коефіцієнтний аналіз"/>
      <sheetName val="15 Рух коштів"/>
      <sheetName val="16 Кап_вкл"/>
      <sheetName val="17 Фін_інв"/>
      <sheetName val="18 Подат"/>
      <sheetName val="19 МТР"/>
      <sheetName val="20 Внутр оборо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6">
          <cell r="E6" t="str">
            <v>31 декабря 2005 года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11)423+424"/>
      <sheetName val="Chart_of_accs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  <sheetName val="реестр заявок"/>
      <sheetName val="ЗКЛ"/>
      <sheetName val="реестр_заявок"/>
    </sheetNames>
    <sheetDataSet>
      <sheetData sheetId="0" refreshError="1"/>
      <sheetData sheetId="1" refreshError="1">
        <row r="2">
          <cell r="G2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 "/>
      <sheetName val="ВАТ"/>
      <sheetName val="ВАТ_фил"/>
      <sheetName val="210"/>
      <sheetName val="241,5"/>
      <sheetName val="област"/>
      <sheetName val="Сторно"/>
      <sheetName val="Пряма_труба"/>
      <sheetName val="БАЗА   (2)"/>
      <sheetName val="БАЗА   (3)"/>
      <sheetName val="БАЗА   (4)"/>
      <sheetName val="БАЗА   (5)"/>
      <sheetName val="БАЗА   (6)"/>
      <sheetName val="БАЗА   (7)"/>
      <sheetName val="БАЗА   (8)"/>
      <sheetName val="БАЗА   (9)"/>
      <sheetName val="БАЗА   (10)"/>
      <sheetName val="БАЗА   (12)"/>
      <sheetName val="БАЗА   (11)"/>
      <sheetName val="БАЗА   (13)"/>
      <sheetName val="БАЗА   (14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зом"/>
      <sheetName val="МТР Апарат"/>
      <sheetName val="МТР Газ України"/>
      <sheetName val="МТР Укртрансгаз"/>
      <sheetName val="МТР Укргазвидобування"/>
      <sheetName val="МТР Укрспецтрансгаз"/>
      <sheetName val="МТР Чорноморнафтогаз"/>
      <sheetName val="МТР Укртранснафта"/>
      <sheetName val="МТР Газ-тепл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Inform"/>
      <sheetName val="Control"/>
      <sheetName val="A1"/>
      <sheetName val="A2"/>
      <sheetName val="A3"/>
      <sheetName val="A4"/>
      <sheetName val="A5"/>
      <sheetName val="O1"/>
      <sheetName val="O2"/>
      <sheetName val="O3"/>
      <sheetName val="O4"/>
      <sheetName val="K1"/>
      <sheetName val="K2"/>
      <sheetName val="P1"/>
      <sheetName val="P2"/>
      <sheetName val="P3"/>
      <sheetName val="C1"/>
      <sheetName val="C2"/>
      <sheetName val="C3"/>
      <sheetName val="C4"/>
      <sheetName val="C5"/>
      <sheetName val="C6"/>
      <sheetName val="C7"/>
      <sheetName val="Акт"/>
      <sheetName val="Companies"/>
    </sheetNames>
    <sheetDataSet>
      <sheetData sheetId="0" refreshError="1"/>
      <sheetData sheetId="1" refreshError="1">
        <row r="2">
          <cell r="F2" t="str">
            <v>Компания "Мама"</v>
          </cell>
          <cell r="G2">
            <v>0</v>
          </cell>
        </row>
        <row r="5">
          <cell r="E5" t="str">
            <v>01 января 2005 года</v>
          </cell>
        </row>
        <row r="6">
          <cell r="E6" t="str">
            <v>31 декабря 2005 года</v>
          </cell>
        </row>
        <row r="38">
          <cell r="E38" t="str">
            <v>тыс. грн.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"/>
    </sheetNames>
    <sheetDataSet>
      <sheetData sheetId="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ТР Газ України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  <pageSetUpPr fitToPage="1"/>
  </sheetPr>
  <dimension ref="E1:N318"/>
  <sheetViews>
    <sheetView tabSelected="1" topLeftCell="F70" zoomScale="75" zoomScaleNormal="75" zoomScaleSheetLayoutView="40" workbookViewId="0">
      <selection activeCell="E1" sqref="E1"/>
    </sheetView>
  </sheetViews>
  <sheetFormatPr defaultColWidth="9.140625" defaultRowHeight="18.75" x14ac:dyDescent="0.2"/>
  <cols>
    <col min="1" max="4" width="9.140625" style="1"/>
    <col min="5" max="5" width="54.140625" style="1" customWidth="1"/>
    <col min="6" max="6" width="7.7109375" style="2" customWidth="1"/>
    <col min="7" max="7" width="20.5703125" style="32" customWidth="1"/>
    <col min="8" max="8" width="21.28515625" style="2" customWidth="1"/>
    <col min="9" max="9" width="14" style="16" customWidth="1"/>
    <col min="10" max="10" width="16" style="1" customWidth="1"/>
    <col min="11" max="11" width="14.42578125" style="1" customWidth="1"/>
    <col min="12" max="12" width="16.5703125" style="1" customWidth="1"/>
    <col min="13" max="13" width="17" style="1" customWidth="1"/>
    <col min="14" max="14" width="68.85546875" style="1" customWidth="1"/>
    <col min="15" max="15" width="11.28515625" style="1" bestFit="1" customWidth="1"/>
    <col min="16" max="16" width="9.28515625" style="1" bestFit="1" customWidth="1"/>
    <col min="17" max="16384" width="9.140625" style="1"/>
  </cols>
  <sheetData>
    <row r="1" spans="5:14" x14ac:dyDescent="0.2">
      <c r="E1" s="15" t="s">
        <v>91</v>
      </c>
      <c r="L1" s="174" t="s">
        <v>0</v>
      </c>
      <c r="M1" s="174"/>
    </row>
    <row r="2" spans="5:14" x14ac:dyDescent="0.2">
      <c r="E2" s="15" t="s">
        <v>92</v>
      </c>
      <c r="L2" s="3" t="s">
        <v>88</v>
      </c>
      <c r="M2" s="3"/>
    </row>
    <row r="3" spans="5:14" x14ac:dyDescent="0.2">
      <c r="E3" s="15" t="s">
        <v>93</v>
      </c>
      <c r="L3" s="4" t="s">
        <v>85</v>
      </c>
      <c r="M3" s="4" t="s">
        <v>86</v>
      </c>
    </row>
    <row r="4" spans="5:14" x14ac:dyDescent="0.2">
      <c r="E4" s="15" t="s">
        <v>96</v>
      </c>
      <c r="L4" s="4" t="s">
        <v>90</v>
      </c>
      <c r="M4" s="4"/>
    </row>
    <row r="5" spans="5:14" ht="33" customHeight="1" x14ac:dyDescent="0.2">
      <c r="E5" s="13"/>
      <c r="L5" s="1" t="s">
        <v>95</v>
      </c>
      <c r="M5" s="12"/>
    </row>
    <row r="6" spans="5:14" ht="81" customHeight="1" x14ac:dyDescent="0.2">
      <c r="E6" s="177" t="s">
        <v>181</v>
      </c>
      <c r="F6" s="177"/>
      <c r="G6" s="177"/>
      <c r="H6" s="177"/>
      <c r="I6" s="177"/>
      <c r="J6" s="177"/>
      <c r="K6" s="177"/>
      <c r="L6" s="177"/>
      <c r="M6" s="177"/>
      <c r="N6" s="110"/>
    </row>
    <row r="7" spans="5:14" ht="87" customHeight="1" x14ac:dyDescent="0.2">
      <c r="E7" s="176" t="s">
        <v>124</v>
      </c>
      <c r="F7" s="176"/>
      <c r="G7" s="176"/>
      <c r="H7" s="176"/>
      <c r="I7" s="176"/>
      <c r="J7" s="176"/>
      <c r="K7" s="176"/>
      <c r="L7" s="176"/>
      <c r="M7" s="176"/>
    </row>
    <row r="8" spans="5:14" ht="78.75" customHeight="1" x14ac:dyDescent="0.2">
      <c r="E8" s="7" t="s">
        <v>1</v>
      </c>
      <c r="F8" s="175" t="s">
        <v>97</v>
      </c>
      <c r="G8" s="175"/>
      <c r="H8" s="175"/>
      <c r="I8" s="175"/>
      <c r="J8" s="175"/>
      <c r="K8" s="8"/>
      <c r="L8" s="5" t="s">
        <v>2</v>
      </c>
      <c r="M8" s="6">
        <v>41845519</v>
      </c>
    </row>
    <row r="9" spans="5:14" x14ac:dyDescent="0.2">
      <c r="E9" s="7" t="s">
        <v>3</v>
      </c>
      <c r="F9" s="175" t="s">
        <v>4</v>
      </c>
      <c r="G9" s="175"/>
      <c r="H9" s="175"/>
      <c r="I9" s="175"/>
      <c r="J9" s="4"/>
      <c r="K9" s="9"/>
      <c r="L9" s="5" t="s">
        <v>5</v>
      </c>
      <c r="M9" s="6">
        <v>150</v>
      </c>
    </row>
    <row r="10" spans="5:14" x14ac:dyDescent="0.2">
      <c r="E10" s="7" t="s">
        <v>6</v>
      </c>
      <c r="F10" s="175" t="s">
        <v>98</v>
      </c>
      <c r="G10" s="175"/>
      <c r="H10" s="175"/>
      <c r="I10" s="175"/>
      <c r="J10" s="4"/>
      <c r="K10" s="9"/>
      <c r="L10" s="5" t="s">
        <v>7</v>
      </c>
      <c r="M10" s="6">
        <v>262360100</v>
      </c>
    </row>
    <row r="11" spans="5:14" ht="36.75" customHeight="1" x14ac:dyDescent="0.2">
      <c r="E11" s="7" t="s">
        <v>8</v>
      </c>
      <c r="F11" s="175" t="s">
        <v>89</v>
      </c>
      <c r="G11" s="175"/>
      <c r="H11" s="175"/>
      <c r="I11" s="175"/>
      <c r="J11" s="175"/>
      <c r="K11" s="8"/>
      <c r="L11" s="5" t="s">
        <v>9</v>
      </c>
      <c r="M11" s="6"/>
    </row>
    <row r="12" spans="5:14" ht="33.75" customHeight="1" x14ac:dyDescent="0.2">
      <c r="E12" s="34" t="s">
        <v>10</v>
      </c>
      <c r="F12" s="166"/>
      <c r="G12" s="166"/>
      <c r="H12" s="166"/>
      <c r="I12" s="166"/>
      <c r="J12" s="35"/>
      <c r="K12" s="36"/>
      <c r="L12" s="37" t="s">
        <v>11</v>
      </c>
      <c r="M12" s="27" t="s">
        <v>99</v>
      </c>
    </row>
    <row r="13" spans="5:14" ht="33.75" customHeight="1" x14ac:dyDescent="0.2">
      <c r="E13" s="34"/>
      <c r="F13" s="38"/>
      <c r="G13" s="38"/>
      <c r="H13" s="38"/>
      <c r="I13" s="38"/>
      <c r="J13" s="35"/>
      <c r="K13" s="39"/>
      <c r="L13" s="40"/>
      <c r="M13" s="27"/>
    </row>
    <row r="14" spans="5:14" ht="33.75" customHeight="1" x14ac:dyDescent="0.2">
      <c r="E14" s="34"/>
      <c r="F14" s="38"/>
      <c r="G14" s="38"/>
      <c r="H14" s="38"/>
      <c r="I14" s="38"/>
      <c r="J14" s="35"/>
      <c r="K14" s="39"/>
      <c r="L14" s="40"/>
      <c r="M14" s="27"/>
    </row>
    <row r="15" spans="5:14" ht="18.75" customHeight="1" x14ac:dyDescent="0.2">
      <c r="E15" s="34" t="s">
        <v>12</v>
      </c>
      <c r="F15" s="166" t="s">
        <v>84</v>
      </c>
      <c r="G15" s="166"/>
      <c r="H15" s="166"/>
      <c r="I15" s="166"/>
      <c r="J15" s="166"/>
      <c r="K15" s="167"/>
      <c r="L15" s="168"/>
      <c r="M15" s="33"/>
    </row>
    <row r="16" spans="5:14" ht="18.75" customHeight="1" x14ac:dyDescent="0.2">
      <c r="E16" s="34" t="s">
        <v>13</v>
      </c>
      <c r="F16" s="166" t="s">
        <v>14</v>
      </c>
      <c r="G16" s="166"/>
      <c r="H16" s="166"/>
      <c r="I16" s="166"/>
      <c r="J16" s="166"/>
      <c r="K16" s="167"/>
      <c r="L16" s="168"/>
      <c r="M16" s="41"/>
    </row>
    <row r="17" spans="5:14" ht="37.5" x14ac:dyDescent="0.2">
      <c r="E17" s="34" t="s">
        <v>100</v>
      </c>
      <c r="F17" s="169"/>
      <c r="G17" s="169"/>
      <c r="H17" s="169"/>
      <c r="I17" s="169"/>
      <c r="J17" s="35"/>
      <c r="K17" s="35"/>
      <c r="L17" s="35"/>
      <c r="M17" s="42"/>
    </row>
    <row r="18" spans="5:14" ht="41.25" customHeight="1" x14ac:dyDescent="0.2">
      <c r="E18" s="34" t="s">
        <v>15</v>
      </c>
      <c r="F18" s="169" t="s">
        <v>101</v>
      </c>
      <c r="G18" s="169"/>
      <c r="H18" s="169"/>
      <c r="I18" s="169"/>
      <c r="J18" s="169"/>
      <c r="K18" s="43"/>
      <c r="L18" s="43"/>
      <c r="M18" s="44"/>
    </row>
    <row r="19" spans="5:14" x14ac:dyDescent="0.2">
      <c r="E19" s="34" t="s">
        <v>16</v>
      </c>
      <c r="F19" s="169"/>
      <c r="G19" s="169"/>
      <c r="H19" s="169"/>
      <c r="I19" s="169"/>
      <c r="J19" s="35"/>
      <c r="K19" s="35"/>
      <c r="L19" s="35"/>
      <c r="M19" s="42"/>
    </row>
    <row r="20" spans="5:14" x14ac:dyDescent="0.2">
      <c r="E20" s="34" t="s">
        <v>17</v>
      </c>
      <c r="F20" s="169" t="s">
        <v>102</v>
      </c>
      <c r="G20" s="169"/>
      <c r="H20" s="169"/>
      <c r="I20" s="169"/>
      <c r="J20" s="43"/>
      <c r="K20" s="43"/>
      <c r="L20" s="43"/>
      <c r="M20" s="44"/>
    </row>
    <row r="21" spans="5:14" ht="18" customHeight="1" x14ac:dyDescent="0.2">
      <c r="E21" s="17"/>
      <c r="F21" s="45"/>
      <c r="G21" s="45"/>
      <c r="H21" s="17"/>
      <c r="I21" s="17"/>
      <c r="J21" s="17"/>
      <c r="K21" s="17"/>
      <c r="L21" s="17"/>
      <c r="M21" s="17" t="s">
        <v>18</v>
      </c>
    </row>
    <row r="22" spans="5:14" ht="36" customHeight="1" x14ac:dyDescent="0.2">
      <c r="E22" s="162" t="s">
        <v>19</v>
      </c>
      <c r="F22" s="161" t="s">
        <v>20</v>
      </c>
      <c r="G22" s="170" t="s">
        <v>188</v>
      </c>
      <c r="H22" s="161" t="s">
        <v>182</v>
      </c>
      <c r="I22" s="161" t="s">
        <v>187</v>
      </c>
      <c r="J22" s="161" t="s">
        <v>21</v>
      </c>
      <c r="K22" s="161"/>
      <c r="L22" s="161"/>
      <c r="M22" s="163"/>
      <c r="N22" s="70"/>
    </row>
    <row r="23" spans="5:14" ht="78" customHeight="1" x14ac:dyDescent="0.2">
      <c r="E23" s="162"/>
      <c r="F23" s="161"/>
      <c r="G23" s="171"/>
      <c r="H23" s="161"/>
      <c r="I23" s="161"/>
      <c r="J23" s="46" t="s">
        <v>156</v>
      </c>
      <c r="K23" s="46" t="s">
        <v>23</v>
      </c>
      <c r="L23" s="46" t="s">
        <v>24</v>
      </c>
      <c r="M23" s="72" t="s">
        <v>25</v>
      </c>
      <c r="N23" s="173" t="s">
        <v>136</v>
      </c>
    </row>
    <row r="24" spans="5:14" ht="18" customHeight="1" x14ac:dyDescent="0.2">
      <c r="E24" s="60">
        <v>1</v>
      </c>
      <c r="F24" s="61">
        <v>2</v>
      </c>
      <c r="G24" s="61">
        <v>3</v>
      </c>
      <c r="H24" s="61">
        <v>4</v>
      </c>
      <c r="I24" s="61">
        <v>5</v>
      </c>
      <c r="J24" s="61">
        <v>6</v>
      </c>
      <c r="K24" s="61">
        <v>7</v>
      </c>
      <c r="L24" s="61">
        <v>8</v>
      </c>
      <c r="M24" s="73">
        <v>9</v>
      </c>
      <c r="N24" s="173"/>
    </row>
    <row r="25" spans="5:14" ht="18" customHeight="1" x14ac:dyDescent="0.2">
      <c r="E25" s="157" t="s">
        <v>26</v>
      </c>
      <c r="F25" s="157"/>
      <c r="G25" s="157"/>
      <c r="H25" s="157"/>
      <c r="I25" s="157"/>
      <c r="J25" s="157"/>
      <c r="K25" s="157"/>
      <c r="L25" s="157"/>
      <c r="M25" s="160"/>
      <c r="N25" s="70"/>
    </row>
    <row r="26" spans="5:14" s="10" customFormat="1" ht="20.100000000000001" customHeight="1" x14ac:dyDescent="0.2">
      <c r="E26" s="157" t="s">
        <v>106</v>
      </c>
      <c r="F26" s="157"/>
      <c r="G26" s="157"/>
      <c r="H26" s="157"/>
      <c r="I26" s="157"/>
      <c r="J26" s="157"/>
      <c r="K26" s="157"/>
      <c r="L26" s="157"/>
      <c r="M26" s="160"/>
      <c r="N26" s="87"/>
    </row>
    <row r="27" spans="5:14" s="10" customFormat="1" ht="57" customHeight="1" x14ac:dyDescent="0.2">
      <c r="E27" s="148" t="s">
        <v>173</v>
      </c>
      <c r="F27" s="25">
        <v>100</v>
      </c>
      <c r="G27" s="125">
        <v>3279.52</v>
      </c>
      <c r="H27" s="115">
        <f>H28+H29+H30+H31</f>
        <v>8544.01</v>
      </c>
      <c r="I27" s="115">
        <f>I28+I29+I30+I31</f>
        <v>7014.05</v>
      </c>
      <c r="J27" s="115">
        <f>J28+J29+J30+J31</f>
        <v>3266.6899999999996</v>
      </c>
      <c r="K27" s="115">
        <f>K28+K29+K30+K31</f>
        <v>3747.36</v>
      </c>
      <c r="L27" s="18"/>
      <c r="M27" s="75"/>
      <c r="N27" s="87"/>
    </row>
    <row r="28" spans="5:14" s="10" customFormat="1" ht="37.5" x14ac:dyDescent="0.2">
      <c r="E28" s="152" t="s">
        <v>172</v>
      </c>
      <c r="F28" s="149" t="s">
        <v>103</v>
      </c>
      <c r="G28" s="111">
        <v>1803.55</v>
      </c>
      <c r="H28" s="90">
        <v>2205</v>
      </c>
      <c r="I28" s="90">
        <f>J28+K28+L28+M28</f>
        <v>1861.1799999999998</v>
      </c>
      <c r="J28" s="90">
        <v>919.92</v>
      </c>
      <c r="K28" s="90">
        <v>941.26</v>
      </c>
      <c r="L28" s="90"/>
      <c r="M28" s="131"/>
      <c r="N28" s="87"/>
    </row>
    <row r="29" spans="5:14" s="88" customFormat="1" ht="42" customHeight="1" x14ac:dyDescent="0.2">
      <c r="E29" s="152" t="s">
        <v>171</v>
      </c>
      <c r="F29" s="152" t="s">
        <v>104</v>
      </c>
      <c r="G29" s="112">
        <v>73.38</v>
      </c>
      <c r="H29" s="90">
        <v>86</v>
      </c>
      <c r="I29" s="90">
        <f>J29+K29+L29+M29</f>
        <v>47.129999999999995</v>
      </c>
      <c r="J29" s="90">
        <v>20.9</v>
      </c>
      <c r="K29" s="90">
        <v>26.23</v>
      </c>
      <c r="L29" s="90"/>
      <c r="M29" s="131"/>
      <c r="N29" s="71" t="s">
        <v>140</v>
      </c>
    </row>
    <row r="30" spans="5:14" s="10" customFormat="1" ht="72" customHeight="1" x14ac:dyDescent="0.2">
      <c r="E30" s="152" t="s">
        <v>174</v>
      </c>
      <c r="F30" s="149" t="s">
        <v>105</v>
      </c>
      <c r="G30" s="111">
        <v>300.2</v>
      </c>
      <c r="H30" s="90">
        <v>800</v>
      </c>
      <c r="I30" s="90">
        <f>J30+K30</f>
        <v>101.03</v>
      </c>
      <c r="J30" s="90"/>
      <c r="K30" s="90">
        <v>101.03</v>
      </c>
      <c r="L30" s="90"/>
      <c r="M30" s="131"/>
      <c r="N30" s="71" t="s">
        <v>185</v>
      </c>
    </row>
    <row r="31" spans="5:14" s="10" customFormat="1" ht="56.25" x14ac:dyDescent="0.2">
      <c r="E31" s="152" t="s">
        <v>28</v>
      </c>
      <c r="F31" s="25">
        <v>110</v>
      </c>
      <c r="G31" s="116">
        <v>4808.2</v>
      </c>
      <c r="H31" s="90">
        <v>5453.01</v>
      </c>
      <c r="I31" s="90">
        <f>J31+K31+L31+M31</f>
        <v>5004.71</v>
      </c>
      <c r="J31" s="90">
        <v>2325.87</v>
      </c>
      <c r="K31" s="90">
        <v>2678.84</v>
      </c>
      <c r="L31" s="90"/>
      <c r="M31" s="131"/>
      <c r="N31" s="71" t="s">
        <v>137</v>
      </c>
    </row>
    <row r="32" spans="5:14" s="10" customFormat="1" ht="27.75" customHeight="1" x14ac:dyDescent="0.2">
      <c r="E32" s="47"/>
      <c r="F32" s="48"/>
      <c r="G32" s="117"/>
      <c r="H32" s="112"/>
      <c r="I32" s="112"/>
      <c r="J32" s="112"/>
      <c r="K32" s="14"/>
      <c r="L32" s="14"/>
      <c r="M32" s="74"/>
      <c r="N32" s="87"/>
    </row>
    <row r="33" spans="5:14" s="10" customFormat="1" ht="29.25" customHeight="1" x14ac:dyDescent="0.2">
      <c r="E33" s="47"/>
      <c r="F33" s="48"/>
      <c r="G33" s="117"/>
      <c r="H33" s="112"/>
      <c r="I33" s="112"/>
      <c r="J33" s="112"/>
      <c r="K33" s="14"/>
      <c r="L33" s="14"/>
      <c r="M33" s="74"/>
      <c r="N33" s="87"/>
    </row>
    <row r="34" spans="5:14" s="16" customFormat="1" ht="45.75" customHeight="1" x14ac:dyDescent="0.2">
      <c r="E34" s="148" t="s">
        <v>29</v>
      </c>
      <c r="F34" s="144">
        <v>120</v>
      </c>
      <c r="G34" s="125">
        <v>6356.07</v>
      </c>
      <c r="H34" s="91">
        <v>7539.5</v>
      </c>
      <c r="I34" s="91">
        <f>I35+I40+I46+I47+I48+I51+I55+I49</f>
        <v>6713.6830000000009</v>
      </c>
      <c r="J34" s="91">
        <f>J35+J40+J46+J47+J48+J51+J55+J49</f>
        <v>3207.5400000000004</v>
      </c>
      <c r="K34" s="91">
        <f>K35+K40+K46+K47+K48+K51+K55+K49</f>
        <v>3506.143</v>
      </c>
      <c r="L34" s="135"/>
      <c r="M34" s="136"/>
      <c r="N34" s="57"/>
    </row>
    <row r="35" spans="5:14" s="26" customFormat="1" ht="41.25" customHeight="1" x14ac:dyDescent="0.2">
      <c r="E35" s="148" t="s">
        <v>30</v>
      </c>
      <c r="F35" s="22">
        <v>130</v>
      </c>
      <c r="G35" s="115">
        <v>974.8</v>
      </c>
      <c r="H35" s="91">
        <f>H36+H37+H38+H39</f>
        <v>1374</v>
      </c>
      <c r="I35" s="91">
        <f t="shared" ref="I35:K35" si="0">I36+I37+I38+I39</f>
        <v>1169.741</v>
      </c>
      <c r="J35" s="91">
        <f t="shared" si="0"/>
        <v>491.93</v>
      </c>
      <c r="K35" s="91">
        <f t="shared" si="0"/>
        <v>677.81100000000004</v>
      </c>
      <c r="L35" s="135"/>
      <c r="M35" s="136"/>
      <c r="N35" s="57"/>
    </row>
    <row r="36" spans="5:14" s="11" customFormat="1" ht="45.75" customHeight="1" x14ac:dyDescent="0.2">
      <c r="E36" s="152" t="s">
        <v>112</v>
      </c>
      <c r="F36" s="150">
        <v>131</v>
      </c>
      <c r="G36" s="112">
        <v>80.2</v>
      </c>
      <c r="H36" s="90">
        <v>300</v>
      </c>
      <c r="I36" s="90">
        <f>J36+K36+L36+M36</f>
        <v>216.42000000000002</v>
      </c>
      <c r="J36" s="90">
        <v>88.88</v>
      </c>
      <c r="K36" s="90">
        <v>127.54</v>
      </c>
      <c r="L36" s="90"/>
      <c r="M36" s="131"/>
      <c r="N36" s="71" t="s">
        <v>145</v>
      </c>
    </row>
    <row r="37" spans="5:14" s="11" customFormat="1" ht="46.5" customHeight="1" x14ac:dyDescent="0.2">
      <c r="E37" s="152" t="s">
        <v>113</v>
      </c>
      <c r="F37" s="150">
        <v>132</v>
      </c>
      <c r="G37" s="112">
        <v>33.1</v>
      </c>
      <c r="H37" s="90">
        <v>120</v>
      </c>
      <c r="I37" s="90">
        <f>J37+K37+L37+M37</f>
        <v>114.751</v>
      </c>
      <c r="J37" s="90">
        <v>20.2</v>
      </c>
      <c r="K37" s="90">
        <v>94.551000000000002</v>
      </c>
      <c r="L37" s="90"/>
      <c r="M37" s="131"/>
      <c r="N37" s="87" t="s">
        <v>164</v>
      </c>
    </row>
    <row r="38" spans="5:14" s="11" customFormat="1" ht="39.75" customHeight="1" x14ac:dyDescent="0.2">
      <c r="E38" s="152" t="s">
        <v>121</v>
      </c>
      <c r="F38" s="150">
        <v>133</v>
      </c>
      <c r="G38" s="112"/>
      <c r="H38" s="90">
        <v>4</v>
      </c>
      <c r="I38" s="90"/>
      <c r="J38" s="90"/>
      <c r="K38" s="137"/>
      <c r="L38" s="137"/>
      <c r="M38" s="138"/>
      <c r="N38" s="70"/>
    </row>
    <row r="39" spans="5:14" s="11" customFormat="1" ht="37.5" customHeight="1" x14ac:dyDescent="0.2">
      <c r="E39" s="152" t="s">
        <v>31</v>
      </c>
      <c r="F39" s="150">
        <v>140</v>
      </c>
      <c r="G39" s="112">
        <v>861.5</v>
      </c>
      <c r="H39" s="90">
        <v>950</v>
      </c>
      <c r="I39" s="90">
        <f>J39+K39+L39+M39</f>
        <v>838.57</v>
      </c>
      <c r="J39" s="90">
        <v>382.85</v>
      </c>
      <c r="K39" s="90">
        <v>455.72</v>
      </c>
      <c r="L39" s="90"/>
      <c r="M39" s="131"/>
      <c r="N39" s="87" t="s">
        <v>143</v>
      </c>
    </row>
    <row r="40" spans="5:14" s="26" customFormat="1" ht="34.5" customHeight="1" x14ac:dyDescent="0.2">
      <c r="E40" s="148" t="s">
        <v>32</v>
      </c>
      <c r="F40" s="22">
        <v>150</v>
      </c>
      <c r="G40" s="115">
        <v>675.62</v>
      </c>
      <c r="H40" s="91">
        <f>H41+H42+H43+H44+H45</f>
        <v>1145.5</v>
      </c>
      <c r="I40" s="91">
        <f>I41+I42+I43+I44+I45</f>
        <v>978.7600000000001</v>
      </c>
      <c r="J40" s="90">
        <f>J41+J42+J43+J44+J45</f>
        <v>515.5</v>
      </c>
      <c r="K40" s="90">
        <f>K41+K42+K43+K44+K45</f>
        <v>463.26</v>
      </c>
      <c r="L40" s="135"/>
      <c r="M40" s="136"/>
      <c r="N40" s="57"/>
    </row>
    <row r="41" spans="5:14" s="11" customFormat="1" ht="27.75" customHeight="1" x14ac:dyDescent="0.2">
      <c r="E41" s="47" t="s">
        <v>33</v>
      </c>
      <c r="F41" s="49" t="s">
        <v>114</v>
      </c>
      <c r="G41" s="118">
        <v>424.82</v>
      </c>
      <c r="H41" s="90">
        <v>800</v>
      </c>
      <c r="I41" s="90">
        <f>J41+K41+L41+M41</f>
        <v>660.15000000000009</v>
      </c>
      <c r="J41" s="90">
        <v>382.49</v>
      </c>
      <c r="K41" s="90">
        <v>277.66000000000003</v>
      </c>
      <c r="L41" s="90"/>
      <c r="M41" s="131"/>
      <c r="N41" s="87" t="s">
        <v>142</v>
      </c>
    </row>
    <row r="42" spans="5:14" s="11" customFormat="1" ht="24.75" customHeight="1" x14ac:dyDescent="0.2">
      <c r="E42" s="47" t="s">
        <v>34</v>
      </c>
      <c r="F42" s="49" t="s">
        <v>115</v>
      </c>
      <c r="G42" s="118"/>
      <c r="H42" s="90"/>
      <c r="I42" s="90"/>
      <c r="J42" s="90"/>
      <c r="K42" s="137"/>
      <c r="L42" s="137"/>
      <c r="M42" s="138"/>
      <c r="N42" s="70"/>
    </row>
    <row r="43" spans="5:14" s="11" customFormat="1" ht="18.75" customHeight="1" x14ac:dyDescent="0.2">
      <c r="E43" s="47" t="s">
        <v>35</v>
      </c>
      <c r="F43" s="49" t="s">
        <v>116</v>
      </c>
      <c r="G43" s="118"/>
      <c r="H43" s="90"/>
      <c r="I43" s="90"/>
      <c r="J43" s="90"/>
      <c r="K43" s="137"/>
      <c r="L43" s="137"/>
      <c r="M43" s="138"/>
      <c r="N43" s="70"/>
    </row>
    <row r="44" spans="5:14" s="11" customFormat="1" ht="34.5" customHeight="1" x14ac:dyDescent="0.2">
      <c r="E44" s="47" t="s">
        <v>117</v>
      </c>
      <c r="F44" s="150">
        <v>151</v>
      </c>
      <c r="G44" s="112">
        <v>22.2</v>
      </c>
      <c r="H44" s="90">
        <v>50</v>
      </c>
      <c r="I44" s="90">
        <f>J44+K44+L44+M44</f>
        <v>39.6</v>
      </c>
      <c r="J44" s="90">
        <v>9.9</v>
      </c>
      <c r="K44" s="90">
        <v>29.7</v>
      </c>
      <c r="L44" s="90"/>
      <c r="M44" s="131"/>
      <c r="N44" s="70"/>
    </row>
    <row r="45" spans="5:14" s="11" customFormat="1" ht="34.5" customHeight="1" x14ac:dyDescent="0.2">
      <c r="E45" s="152" t="s">
        <v>118</v>
      </c>
      <c r="F45" s="150">
        <v>152</v>
      </c>
      <c r="G45" s="112">
        <v>228.6</v>
      </c>
      <c r="H45" s="90">
        <v>295.5</v>
      </c>
      <c r="I45" s="90">
        <f>J45+K45+L45+M45</f>
        <v>279.01</v>
      </c>
      <c r="J45" s="90">
        <v>123.11</v>
      </c>
      <c r="K45" s="90">
        <v>155.9</v>
      </c>
      <c r="L45" s="90"/>
      <c r="M45" s="131"/>
      <c r="N45" s="87" t="s">
        <v>146</v>
      </c>
    </row>
    <row r="46" spans="5:14" s="26" customFormat="1" ht="20.100000000000001" customHeight="1" x14ac:dyDescent="0.2">
      <c r="E46" s="148" t="s">
        <v>36</v>
      </c>
      <c r="F46" s="22">
        <v>160</v>
      </c>
      <c r="G46" s="115">
        <v>2910.85</v>
      </c>
      <c r="H46" s="91">
        <v>3116</v>
      </c>
      <c r="I46" s="143">
        <f>J46+K46+L46+M46</f>
        <v>3025.9399999999996</v>
      </c>
      <c r="J46" s="91">
        <v>1410.32</v>
      </c>
      <c r="K46" s="91">
        <v>1615.62</v>
      </c>
      <c r="L46" s="90"/>
      <c r="M46" s="139"/>
      <c r="N46" s="106" t="s">
        <v>165</v>
      </c>
    </row>
    <row r="47" spans="5:14" s="26" customFormat="1" ht="20.100000000000001" customHeight="1" x14ac:dyDescent="0.2">
      <c r="E47" s="148" t="s">
        <v>37</v>
      </c>
      <c r="F47" s="22">
        <v>170</v>
      </c>
      <c r="G47" s="115">
        <v>614.5</v>
      </c>
      <c r="H47" s="91">
        <v>685</v>
      </c>
      <c r="I47" s="91">
        <f>J47+K47+L47+M47</f>
        <v>625.48</v>
      </c>
      <c r="J47" s="91">
        <v>294.97000000000003</v>
      </c>
      <c r="K47" s="91">
        <v>330.51</v>
      </c>
      <c r="L47" s="90"/>
      <c r="M47" s="139"/>
      <c r="N47" s="106" t="s">
        <v>170</v>
      </c>
    </row>
    <row r="48" spans="5:14" s="11" customFormat="1" ht="86.25" customHeight="1" x14ac:dyDescent="0.2">
      <c r="E48" s="152" t="s">
        <v>38</v>
      </c>
      <c r="F48" s="150">
        <v>180</v>
      </c>
      <c r="G48" s="112">
        <v>0.7</v>
      </c>
      <c r="H48" s="90"/>
      <c r="I48" s="90"/>
      <c r="J48" s="90"/>
      <c r="K48" s="91"/>
      <c r="L48" s="91"/>
      <c r="M48" s="139"/>
      <c r="N48" s="70"/>
    </row>
    <row r="49" spans="5:14" s="11" customFormat="1" ht="37.5" customHeight="1" x14ac:dyDescent="0.2">
      <c r="E49" s="152" t="s">
        <v>87</v>
      </c>
      <c r="F49" s="150">
        <v>190</v>
      </c>
      <c r="G49" s="112">
        <v>119.2</v>
      </c>
      <c r="H49" s="90">
        <v>120</v>
      </c>
      <c r="I49" s="90">
        <f>J49+K49+L49+M49</f>
        <v>52.42</v>
      </c>
      <c r="J49" s="90">
        <v>30.67</v>
      </c>
      <c r="K49" s="90">
        <v>21.75</v>
      </c>
      <c r="L49" s="91"/>
      <c r="M49" s="136"/>
      <c r="N49" s="71" t="s">
        <v>138</v>
      </c>
    </row>
    <row r="50" spans="5:14" s="11" customFormat="1" ht="20.100000000000001" customHeight="1" x14ac:dyDescent="0.2">
      <c r="E50" s="152"/>
      <c r="F50" s="150">
        <v>210</v>
      </c>
      <c r="G50" s="112"/>
      <c r="H50" s="90"/>
      <c r="I50" s="99"/>
      <c r="J50" s="99"/>
      <c r="K50" s="140"/>
      <c r="L50" s="140"/>
      <c r="M50" s="141"/>
      <c r="N50" s="70"/>
    </row>
    <row r="51" spans="5:14" s="11" customFormat="1" ht="44.25" customHeight="1" x14ac:dyDescent="0.2">
      <c r="E51" s="148" t="s">
        <v>125</v>
      </c>
      <c r="F51" s="22">
        <v>220</v>
      </c>
      <c r="G51" s="115">
        <v>310.05</v>
      </c>
      <c r="H51" s="91">
        <f>H52+H53+H54</f>
        <v>306</v>
      </c>
      <c r="I51" s="91">
        <f>I52+I53+I54</f>
        <v>123.77</v>
      </c>
      <c r="J51" s="91">
        <f>J52+J53+J54</f>
        <v>63.59</v>
      </c>
      <c r="K51" s="91">
        <f>K52+K53+K54</f>
        <v>60.18</v>
      </c>
      <c r="L51" s="135"/>
      <c r="M51" s="136"/>
      <c r="N51" s="70"/>
    </row>
    <row r="52" spans="5:14" s="11" customFormat="1" ht="44.25" customHeight="1" x14ac:dyDescent="0.2">
      <c r="E52" s="152" t="s">
        <v>126</v>
      </c>
      <c r="F52" s="150">
        <v>221</v>
      </c>
      <c r="G52" s="112">
        <v>36.799999999999997</v>
      </c>
      <c r="H52" s="90">
        <v>40</v>
      </c>
      <c r="I52" s="90">
        <f>J52+K52+L52+M52</f>
        <v>25.6</v>
      </c>
      <c r="J52" s="90">
        <v>11.2</v>
      </c>
      <c r="K52" s="90">
        <v>14.4</v>
      </c>
      <c r="L52" s="90"/>
      <c r="M52" s="131"/>
      <c r="N52" s="87" t="s">
        <v>151</v>
      </c>
    </row>
    <row r="53" spans="5:14" s="11" customFormat="1" ht="72.75" customHeight="1" x14ac:dyDescent="0.2">
      <c r="E53" s="152" t="s">
        <v>127</v>
      </c>
      <c r="F53" s="150">
        <v>222</v>
      </c>
      <c r="G53" s="153">
        <v>56.8</v>
      </c>
      <c r="H53" s="90">
        <v>66</v>
      </c>
      <c r="I53" s="90">
        <f>J53+K53+L53+M53</f>
        <v>42.06</v>
      </c>
      <c r="J53" s="90">
        <v>20.89</v>
      </c>
      <c r="K53" s="90">
        <v>21.17</v>
      </c>
      <c r="L53" s="90"/>
      <c r="M53" s="131"/>
      <c r="N53" s="71" t="s">
        <v>183</v>
      </c>
    </row>
    <row r="54" spans="5:14" s="11" customFormat="1" ht="44.25" customHeight="1" x14ac:dyDescent="0.2">
      <c r="E54" s="152" t="s">
        <v>128</v>
      </c>
      <c r="F54" s="150">
        <v>223</v>
      </c>
      <c r="G54" s="112">
        <v>217.15</v>
      </c>
      <c r="H54" s="90">
        <v>200</v>
      </c>
      <c r="I54" s="90">
        <f>J54+K54+L54+M54</f>
        <v>56.11</v>
      </c>
      <c r="J54" s="90">
        <v>31.5</v>
      </c>
      <c r="K54" s="90">
        <v>24.61</v>
      </c>
      <c r="L54" s="90"/>
      <c r="M54" s="131"/>
      <c r="N54" s="70"/>
    </row>
    <row r="55" spans="5:14" s="16" customFormat="1" ht="33" customHeight="1" x14ac:dyDescent="0.2">
      <c r="E55" s="148" t="s">
        <v>40</v>
      </c>
      <c r="F55" s="25">
        <v>230</v>
      </c>
      <c r="G55" s="125">
        <v>750.35</v>
      </c>
      <c r="H55" s="91">
        <f>H56+H57+H58+H59+H60+H61+H62+H63+H64+H65+H66+H67+H68</f>
        <v>813</v>
      </c>
      <c r="I55" s="91">
        <f>I56+I57+I58+I59+I60+I61+I62+I63+I64+I65+I66+I67+I68</f>
        <v>737.57199999999989</v>
      </c>
      <c r="J55" s="91">
        <f>J56+J57+J58+J59+J60+J61+J62+J63+J64+J65+J66+J67+J68</f>
        <v>400.55999999999995</v>
      </c>
      <c r="K55" s="91">
        <f>K56+K57+K58+K59+K60+K61+K62+K63+K64+K65+K66+K67+K68</f>
        <v>337.012</v>
      </c>
      <c r="L55" s="135"/>
      <c r="M55" s="136"/>
      <c r="N55" s="57"/>
    </row>
    <row r="56" spans="5:14" ht="38.25" customHeight="1" x14ac:dyDescent="0.2">
      <c r="E56" s="47" t="s">
        <v>41</v>
      </c>
      <c r="F56" s="48">
        <v>231</v>
      </c>
      <c r="G56" s="117">
        <v>21.4</v>
      </c>
      <c r="H56" s="90">
        <v>9</v>
      </c>
      <c r="I56" s="90">
        <f>J56+K56+L56+M56</f>
        <v>9</v>
      </c>
      <c r="J56" s="90">
        <v>4.5</v>
      </c>
      <c r="K56" s="90">
        <v>4.5</v>
      </c>
      <c r="L56" s="90"/>
      <c r="M56" s="131"/>
      <c r="N56" s="87" t="s">
        <v>150</v>
      </c>
    </row>
    <row r="57" spans="5:14" ht="42.75" customHeight="1" x14ac:dyDescent="0.2">
      <c r="E57" s="47" t="s">
        <v>42</v>
      </c>
      <c r="F57" s="48">
        <v>232</v>
      </c>
      <c r="G57" s="117"/>
      <c r="H57" s="90">
        <v>0</v>
      </c>
      <c r="I57" s="90"/>
      <c r="J57" s="90"/>
      <c r="K57" s="137"/>
      <c r="L57" s="137"/>
      <c r="M57" s="138"/>
      <c r="N57" s="70"/>
    </row>
    <row r="58" spans="5:14" ht="56.25" customHeight="1" x14ac:dyDescent="0.2">
      <c r="E58" s="47" t="s">
        <v>43</v>
      </c>
      <c r="F58" s="48">
        <v>233</v>
      </c>
      <c r="G58" s="117">
        <v>24.9</v>
      </c>
      <c r="H58" s="90">
        <v>14</v>
      </c>
      <c r="I58" s="90">
        <f>J58+K58+L58+M58</f>
        <v>9.08</v>
      </c>
      <c r="J58" s="90">
        <v>5.7</v>
      </c>
      <c r="K58" s="90">
        <v>3.38</v>
      </c>
      <c r="L58" s="90"/>
      <c r="M58" s="138"/>
      <c r="N58" s="71" t="s">
        <v>149</v>
      </c>
    </row>
    <row r="59" spans="5:14" s="11" customFormat="1" ht="20.100000000000001" customHeight="1" x14ac:dyDescent="0.2">
      <c r="E59" s="47" t="s">
        <v>44</v>
      </c>
      <c r="F59" s="48">
        <v>234</v>
      </c>
      <c r="G59" s="117"/>
      <c r="H59" s="90">
        <v>0</v>
      </c>
      <c r="I59" s="90"/>
      <c r="J59" s="90"/>
      <c r="K59" s="137"/>
      <c r="L59" s="137"/>
      <c r="M59" s="138"/>
      <c r="N59" s="70"/>
    </row>
    <row r="60" spans="5:14" s="11" customFormat="1" ht="29.25" customHeight="1" x14ac:dyDescent="0.2">
      <c r="E60" s="47" t="s">
        <v>45</v>
      </c>
      <c r="F60" s="48">
        <v>235</v>
      </c>
      <c r="G60" s="117">
        <v>2.8</v>
      </c>
      <c r="H60" s="90">
        <v>4</v>
      </c>
      <c r="I60" s="90">
        <f>J60+K60</f>
        <v>2.8</v>
      </c>
      <c r="J60" s="90">
        <v>1.7</v>
      </c>
      <c r="K60" s="90">
        <v>1.1000000000000001</v>
      </c>
      <c r="L60" s="90"/>
      <c r="M60" s="131"/>
      <c r="N60" s="87" t="s">
        <v>148</v>
      </c>
    </row>
    <row r="61" spans="5:14" s="11" customFormat="1" ht="20.100000000000001" customHeight="1" x14ac:dyDescent="0.2">
      <c r="E61" s="47" t="s">
        <v>46</v>
      </c>
      <c r="F61" s="48">
        <v>236</v>
      </c>
      <c r="G61" s="117">
        <v>565.75</v>
      </c>
      <c r="H61" s="90">
        <v>613</v>
      </c>
      <c r="I61" s="90">
        <f>J61+K61+L61+M61</f>
        <v>569.83999999999992</v>
      </c>
      <c r="J61" s="90">
        <v>303</v>
      </c>
      <c r="K61" s="90">
        <v>266.83999999999997</v>
      </c>
      <c r="L61" s="90"/>
      <c r="M61" s="138"/>
      <c r="N61" s="70"/>
    </row>
    <row r="62" spans="5:14" s="11" customFormat="1" ht="20.100000000000001" customHeight="1" x14ac:dyDescent="0.2">
      <c r="E62" s="47" t="s">
        <v>47</v>
      </c>
      <c r="F62" s="48">
        <v>237</v>
      </c>
      <c r="G62" s="117">
        <v>124.4</v>
      </c>
      <c r="H62" s="90">
        <v>135</v>
      </c>
      <c r="I62" s="90">
        <f>J62+K62</f>
        <v>125.36</v>
      </c>
      <c r="J62" s="90">
        <v>66.66</v>
      </c>
      <c r="K62" s="90">
        <v>58.7</v>
      </c>
      <c r="L62" s="90"/>
      <c r="M62" s="138"/>
      <c r="N62" s="70"/>
    </row>
    <row r="63" spans="5:14" s="11" customFormat="1" ht="38.25" customHeight="1" x14ac:dyDescent="0.2">
      <c r="E63" s="47" t="s">
        <v>48</v>
      </c>
      <c r="F63" s="48">
        <v>238</v>
      </c>
      <c r="G63" s="117"/>
      <c r="H63" s="90">
        <v>2</v>
      </c>
      <c r="I63" s="90"/>
      <c r="J63" s="90"/>
      <c r="K63" s="90"/>
      <c r="L63" s="90"/>
      <c r="M63" s="138"/>
      <c r="N63" s="87" t="s">
        <v>147</v>
      </c>
    </row>
    <row r="64" spans="5:14" s="11" customFormat="1" ht="20.100000000000001" customHeight="1" x14ac:dyDescent="0.2">
      <c r="E64" s="47" t="s">
        <v>49</v>
      </c>
      <c r="F64" s="48">
        <v>239</v>
      </c>
      <c r="G64" s="117"/>
      <c r="H64" s="90">
        <v>0</v>
      </c>
      <c r="I64" s="90"/>
      <c r="J64" s="90"/>
      <c r="K64" s="90"/>
      <c r="L64" s="90"/>
      <c r="M64" s="138"/>
      <c r="N64" s="70"/>
    </row>
    <row r="65" spans="5:14" s="11" customFormat="1" ht="20.25" customHeight="1" x14ac:dyDescent="0.2">
      <c r="E65" s="152" t="s">
        <v>50</v>
      </c>
      <c r="F65" s="25">
        <v>250</v>
      </c>
      <c r="G65" s="116"/>
      <c r="H65" s="90">
        <v>0</v>
      </c>
      <c r="I65" s="99"/>
      <c r="J65" s="99"/>
      <c r="K65" s="99"/>
      <c r="L65" s="99"/>
      <c r="M65" s="141"/>
      <c r="N65" s="70"/>
    </row>
    <row r="66" spans="5:14" s="11" customFormat="1" ht="20.100000000000001" customHeight="1" x14ac:dyDescent="0.2">
      <c r="E66" s="152" t="s">
        <v>51</v>
      </c>
      <c r="F66" s="25">
        <v>260</v>
      </c>
      <c r="G66" s="116"/>
      <c r="H66" s="90">
        <v>0</v>
      </c>
      <c r="I66" s="90"/>
      <c r="J66" s="90"/>
      <c r="K66" s="137"/>
      <c r="L66" s="137"/>
      <c r="M66" s="138"/>
      <c r="N66" s="70"/>
    </row>
    <row r="67" spans="5:14" s="11" customFormat="1" ht="37.5" customHeight="1" x14ac:dyDescent="0.2">
      <c r="E67" s="152" t="s">
        <v>52</v>
      </c>
      <c r="F67" s="25">
        <v>270</v>
      </c>
      <c r="G67" s="116">
        <v>3.2</v>
      </c>
      <c r="H67" s="90">
        <v>2</v>
      </c>
      <c r="I67" s="90">
        <f>J67+K67</f>
        <v>2</v>
      </c>
      <c r="J67" s="90"/>
      <c r="K67" s="90">
        <v>2</v>
      </c>
      <c r="L67" s="90"/>
      <c r="M67" s="131"/>
      <c r="N67" s="87" t="s">
        <v>155</v>
      </c>
    </row>
    <row r="68" spans="5:14" s="11" customFormat="1" ht="57.75" customHeight="1" x14ac:dyDescent="0.2">
      <c r="E68" s="152" t="s">
        <v>179</v>
      </c>
      <c r="F68" s="25">
        <v>280</v>
      </c>
      <c r="G68" s="116">
        <v>6.9</v>
      </c>
      <c r="H68" s="90">
        <v>34</v>
      </c>
      <c r="I68" s="90">
        <f>J68+K68</f>
        <v>19.492000000000001</v>
      </c>
      <c r="J68" s="90">
        <v>19</v>
      </c>
      <c r="K68" s="90">
        <v>0.49199999999999999</v>
      </c>
      <c r="L68" s="90"/>
      <c r="M68" s="131"/>
      <c r="N68" s="109" t="s">
        <v>178</v>
      </c>
    </row>
    <row r="69" spans="5:14" s="26" customFormat="1" ht="41.25" customHeight="1" x14ac:dyDescent="0.2">
      <c r="E69" s="148" t="s">
        <v>54</v>
      </c>
      <c r="F69" s="25">
        <v>290</v>
      </c>
      <c r="G69" s="116"/>
      <c r="H69" s="90">
        <v>0</v>
      </c>
      <c r="I69" s="90"/>
      <c r="J69" s="90"/>
      <c r="K69" s="137"/>
      <c r="L69" s="137"/>
      <c r="M69" s="138"/>
      <c r="N69" s="57"/>
    </row>
    <row r="70" spans="5:14" s="11" customFormat="1" ht="20.100000000000001" customHeight="1" x14ac:dyDescent="0.2">
      <c r="E70" s="47" t="s">
        <v>55</v>
      </c>
      <c r="F70" s="50">
        <v>291</v>
      </c>
      <c r="G70" s="120"/>
      <c r="H70" s="90">
        <v>0</v>
      </c>
      <c r="I70" s="90"/>
      <c r="J70" s="90"/>
      <c r="K70" s="137"/>
      <c r="L70" s="137"/>
      <c r="M70" s="138"/>
      <c r="N70" s="70"/>
    </row>
    <row r="71" spans="5:14" s="11" customFormat="1" ht="20.100000000000001" customHeight="1" x14ac:dyDescent="0.2">
      <c r="E71" s="47" t="s">
        <v>56</v>
      </c>
      <c r="F71" s="50">
        <v>292</v>
      </c>
      <c r="G71" s="120"/>
      <c r="H71" s="112">
        <v>0</v>
      </c>
      <c r="I71" s="112"/>
      <c r="J71" s="112"/>
      <c r="K71" s="23"/>
      <c r="L71" s="14"/>
      <c r="M71" s="74"/>
      <c r="N71" s="70"/>
    </row>
    <row r="72" spans="5:14" s="11" customFormat="1" ht="35.1" customHeight="1" x14ac:dyDescent="0.2">
      <c r="E72" s="152" t="s">
        <v>120</v>
      </c>
      <c r="F72" s="149">
        <v>300</v>
      </c>
      <c r="G72" s="111"/>
      <c r="H72" s="112">
        <v>0</v>
      </c>
      <c r="I72" s="112"/>
      <c r="J72" s="112"/>
      <c r="K72" s="51"/>
      <c r="L72" s="51"/>
      <c r="M72" s="78"/>
      <c r="N72" s="70"/>
    </row>
    <row r="73" spans="5:14" s="11" customFormat="1" ht="20.100000000000001" customHeight="1" x14ac:dyDescent="0.2">
      <c r="E73" s="157" t="s">
        <v>57</v>
      </c>
      <c r="F73" s="157"/>
      <c r="G73" s="157"/>
      <c r="H73" s="157"/>
      <c r="I73" s="157"/>
      <c r="J73" s="157"/>
      <c r="K73" s="157"/>
      <c r="L73" s="157"/>
      <c r="M73" s="160"/>
      <c r="N73" s="70"/>
    </row>
    <row r="74" spans="5:14" s="11" customFormat="1" ht="20.100000000000001" customHeight="1" x14ac:dyDescent="0.2">
      <c r="E74" s="152" t="s">
        <v>58</v>
      </c>
      <c r="F74" s="149">
        <v>400</v>
      </c>
      <c r="G74" s="107">
        <v>1650.72</v>
      </c>
      <c r="H74" s="91">
        <f>H35+H40</f>
        <v>2519.5</v>
      </c>
      <c r="I74" s="91">
        <f>J74+K74+L74+M74</f>
        <v>2148.5010000000002</v>
      </c>
      <c r="J74" s="90">
        <f>J35+J40</f>
        <v>1007.4300000000001</v>
      </c>
      <c r="K74" s="90">
        <f>K35+K40</f>
        <v>1141.0709999999999</v>
      </c>
      <c r="L74" s="14">
        <f>L35+L40</f>
        <v>0</v>
      </c>
      <c r="M74" s="74">
        <f>M35+M40</f>
        <v>0</v>
      </c>
      <c r="N74" s="70"/>
    </row>
    <row r="75" spans="5:14" s="11" customFormat="1" ht="20.100000000000001" customHeight="1" x14ac:dyDescent="0.2">
      <c r="E75" s="152" t="s">
        <v>36</v>
      </c>
      <c r="F75" s="149">
        <v>410</v>
      </c>
      <c r="G75" s="107">
        <v>3476.6</v>
      </c>
      <c r="H75" s="91">
        <f>H46+H61</f>
        <v>3729</v>
      </c>
      <c r="I75" s="91">
        <f>J75+K75+L75+M75</f>
        <v>3595.7799999999997</v>
      </c>
      <c r="J75" s="90">
        <f t="shared" ref="J75:M76" si="1">J46+J61</f>
        <v>1713.32</v>
      </c>
      <c r="K75" s="90">
        <f t="shared" si="1"/>
        <v>1882.4599999999998</v>
      </c>
      <c r="L75" s="14">
        <f t="shared" si="1"/>
        <v>0</v>
      </c>
      <c r="M75" s="74">
        <f t="shared" si="1"/>
        <v>0</v>
      </c>
      <c r="N75" s="70"/>
    </row>
    <row r="76" spans="5:14" s="11" customFormat="1" ht="20.100000000000001" customHeight="1" x14ac:dyDescent="0.2">
      <c r="E76" s="152" t="s">
        <v>37</v>
      </c>
      <c r="F76" s="149">
        <v>420</v>
      </c>
      <c r="G76" s="107">
        <v>738.9</v>
      </c>
      <c r="H76" s="91">
        <f>H47+H62</f>
        <v>820</v>
      </c>
      <c r="I76" s="91">
        <f>J76+K76+L76+M76</f>
        <v>750.83999999999992</v>
      </c>
      <c r="J76" s="90">
        <f t="shared" si="1"/>
        <v>361.63</v>
      </c>
      <c r="K76" s="90">
        <f t="shared" si="1"/>
        <v>389.21</v>
      </c>
      <c r="L76" s="14">
        <f t="shared" si="1"/>
        <v>0</v>
      </c>
      <c r="M76" s="74">
        <f t="shared" si="1"/>
        <v>0</v>
      </c>
      <c r="N76" s="70"/>
    </row>
    <row r="77" spans="5:14" s="11" customFormat="1" ht="80.25" customHeight="1" x14ac:dyDescent="0.2">
      <c r="E77" s="152" t="s">
        <v>38</v>
      </c>
      <c r="F77" s="149">
        <v>430</v>
      </c>
      <c r="G77" s="107">
        <v>0.7</v>
      </c>
      <c r="H77" s="91"/>
      <c r="I77" s="91"/>
      <c r="J77" s="90"/>
      <c r="K77" s="14">
        <f>K48</f>
        <v>0</v>
      </c>
      <c r="L77" s="14">
        <f>L48</f>
        <v>0</v>
      </c>
      <c r="M77" s="74">
        <f>M48</f>
        <v>0</v>
      </c>
      <c r="N77" s="70"/>
    </row>
    <row r="78" spans="5:14" s="11" customFormat="1" ht="20.100000000000001" customHeight="1" x14ac:dyDescent="0.2">
      <c r="E78" s="152"/>
      <c r="F78" s="149">
        <v>440</v>
      </c>
      <c r="G78" s="107"/>
      <c r="H78" s="91"/>
      <c r="I78" s="91"/>
      <c r="J78" s="90"/>
      <c r="K78" s="52"/>
      <c r="L78" s="52"/>
      <c r="M78" s="79"/>
      <c r="N78" s="70"/>
    </row>
    <row r="79" spans="5:14" s="11" customFormat="1" ht="20.100000000000001" customHeight="1" x14ac:dyDescent="0.2">
      <c r="E79" s="152" t="s">
        <v>59</v>
      </c>
      <c r="F79" s="149">
        <v>450</v>
      </c>
      <c r="G79" s="107">
        <v>489.45</v>
      </c>
      <c r="H79" s="91">
        <v>491</v>
      </c>
      <c r="I79" s="91">
        <f>I51+I56+I58+I60+I68+I49</f>
        <v>216.56200000000001</v>
      </c>
      <c r="J79" s="90">
        <f>J51+J56+J58+J60+J68+J49</f>
        <v>125.16000000000001</v>
      </c>
      <c r="K79" s="90">
        <f>K51+K56+K58+K60+K68+K49</f>
        <v>91.402000000000001</v>
      </c>
      <c r="L79" s="14"/>
      <c r="M79" s="74"/>
      <c r="N79" s="70"/>
    </row>
    <row r="80" spans="5:14" s="11" customFormat="1" ht="20.100000000000001" customHeight="1" x14ac:dyDescent="0.2">
      <c r="E80" s="148" t="s">
        <v>129</v>
      </c>
      <c r="F80" s="102">
        <v>460</v>
      </c>
      <c r="G80" s="107">
        <v>6356.07</v>
      </c>
      <c r="H80" s="91">
        <f>SUM(H74:H79)</f>
        <v>7559.5</v>
      </c>
      <c r="I80" s="91">
        <f>SUM(I74:I79)</f>
        <v>6711.683</v>
      </c>
      <c r="J80" s="90">
        <f>SUM(J74:J79)</f>
        <v>3207.54</v>
      </c>
      <c r="K80" s="90">
        <f>SUM(K74:K79)</f>
        <v>3504.143</v>
      </c>
      <c r="L80" s="18"/>
      <c r="M80" s="75"/>
      <c r="N80" s="70"/>
    </row>
    <row r="81" spans="5:14" s="11" customFormat="1" ht="20.100000000000001" customHeight="1" x14ac:dyDescent="0.2">
      <c r="E81" s="157" t="s">
        <v>60</v>
      </c>
      <c r="F81" s="157"/>
      <c r="G81" s="157"/>
      <c r="H81" s="157"/>
      <c r="I81" s="157"/>
      <c r="J81" s="157"/>
      <c r="K81" s="157"/>
      <c r="L81" s="157"/>
      <c r="M81" s="160"/>
      <c r="N81" s="70"/>
    </row>
    <row r="82" spans="5:14" s="26" customFormat="1" ht="20.100000000000001" customHeight="1" x14ac:dyDescent="0.2">
      <c r="E82" s="148" t="s">
        <v>61</v>
      </c>
      <c r="F82" s="102">
        <v>500</v>
      </c>
      <c r="G82" s="107">
        <v>0</v>
      </c>
      <c r="H82" s="91">
        <f>H84</f>
        <v>0</v>
      </c>
      <c r="I82" s="91">
        <f>I84</f>
        <v>0</v>
      </c>
      <c r="J82" s="91">
        <f>J84</f>
        <v>0</v>
      </c>
      <c r="K82" s="18">
        <f>K83+K84</f>
        <v>0</v>
      </c>
      <c r="L82" s="18">
        <f>L83+L84</f>
        <v>0</v>
      </c>
      <c r="M82" s="75">
        <f>M83+M84</f>
        <v>0</v>
      </c>
      <c r="N82" s="57"/>
    </row>
    <row r="83" spans="5:14" s="11" customFormat="1" ht="42.75" customHeight="1" x14ac:dyDescent="0.2">
      <c r="E83" s="152" t="s">
        <v>62</v>
      </c>
      <c r="F83" s="50">
        <v>501</v>
      </c>
      <c r="G83" s="94"/>
      <c r="H83" s="90"/>
      <c r="I83" s="90"/>
      <c r="J83" s="90"/>
      <c r="K83" s="28"/>
      <c r="L83" s="14"/>
      <c r="M83" s="74"/>
      <c r="N83" s="70"/>
    </row>
    <row r="84" spans="5:14" s="11" customFormat="1" ht="54" customHeight="1" x14ac:dyDescent="0.2">
      <c r="E84" s="152" t="s">
        <v>144</v>
      </c>
      <c r="F84" s="50">
        <v>502</v>
      </c>
      <c r="G84" s="94"/>
      <c r="H84" s="94"/>
      <c r="I84" s="90"/>
      <c r="J84" s="90"/>
      <c r="K84" s="14"/>
      <c r="L84" s="14"/>
      <c r="M84" s="74"/>
      <c r="N84" s="71"/>
    </row>
    <row r="85" spans="5:14" s="26" customFormat="1" ht="34.5" customHeight="1" x14ac:dyDescent="0.2">
      <c r="E85" s="148" t="s">
        <v>63</v>
      </c>
      <c r="F85" s="29">
        <v>510</v>
      </c>
      <c r="G85" s="154">
        <v>177.8</v>
      </c>
      <c r="H85" s="91">
        <v>115</v>
      </c>
      <c r="I85" s="91">
        <f>I90+I88</f>
        <v>102.13</v>
      </c>
      <c r="J85" s="91">
        <f t="shared" ref="J85" si="2">J90</f>
        <v>0</v>
      </c>
      <c r="K85" s="91">
        <f>K90+K88</f>
        <v>102.13</v>
      </c>
      <c r="L85" s="18"/>
      <c r="M85" s="75"/>
      <c r="N85" s="57"/>
    </row>
    <row r="86" spans="5:14" s="11" customFormat="1" ht="46.5" customHeight="1" x14ac:dyDescent="0.2">
      <c r="E86" s="152" t="s">
        <v>64</v>
      </c>
      <c r="F86" s="53">
        <v>511</v>
      </c>
      <c r="G86" s="95"/>
      <c r="H86" s="90"/>
      <c r="I86" s="91"/>
      <c r="J86" s="90"/>
      <c r="K86" s="14"/>
      <c r="L86" s="14"/>
      <c r="M86" s="74"/>
      <c r="N86" s="70"/>
    </row>
    <row r="87" spans="5:14" s="11" customFormat="1" ht="41.25" customHeight="1" x14ac:dyDescent="0.2">
      <c r="E87" s="152" t="s">
        <v>65</v>
      </c>
      <c r="F87" s="54">
        <v>512</v>
      </c>
      <c r="G87" s="96">
        <v>8.9</v>
      </c>
      <c r="H87" s="90"/>
      <c r="I87" s="91"/>
      <c r="J87" s="90"/>
      <c r="K87" s="14"/>
      <c r="L87" s="14"/>
      <c r="M87" s="74"/>
      <c r="N87" s="87"/>
    </row>
    <row r="88" spans="5:14" s="11" customFormat="1" ht="48" customHeight="1" x14ac:dyDescent="0.2">
      <c r="E88" s="152" t="s">
        <v>66</v>
      </c>
      <c r="F88" s="53">
        <v>513</v>
      </c>
      <c r="G88" s="95"/>
      <c r="H88" s="90">
        <v>65</v>
      </c>
      <c r="I88" s="90">
        <f>J88+K88</f>
        <v>61.83</v>
      </c>
      <c r="J88" s="90"/>
      <c r="K88" s="129">
        <v>61.83</v>
      </c>
      <c r="L88" s="129"/>
      <c r="M88" s="130"/>
      <c r="N88" s="70"/>
    </row>
    <row r="89" spans="5:14" s="11" customFormat="1" ht="22.5" customHeight="1" x14ac:dyDescent="0.2">
      <c r="E89" s="152" t="s">
        <v>67</v>
      </c>
      <c r="F89" s="54">
        <v>514</v>
      </c>
      <c r="G89" s="96"/>
      <c r="H89" s="90"/>
      <c r="I89" s="90"/>
      <c r="J89" s="90"/>
      <c r="K89" s="14"/>
      <c r="L89" s="14"/>
      <c r="M89" s="74"/>
      <c r="N89" s="70"/>
    </row>
    <row r="90" spans="5:14" s="11" customFormat="1" ht="64.5" customHeight="1" x14ac:dyDescent="0.2">
      <c r="E90" s="152" t="s">
        <v>68</v>
      </c>
      <c r="F90" s="53">
        <v>515</v>
      </c>
      <c r="G90" s="95">
        <v>168.9</v>
      </c>
      <c r="H90" s="90">
        <v>50</v>
      </c>
      <c r="I90" s="90">
        <f>J90+K90</f>
        <v>40.299999999999997</v>
      </c>
      <c r="J90" s="26"/>
      <c r="K90" s="129">
        <v>40.299999999999997</v>
      </c>
      <c r="L90" s="129"/>
      <c r="M90" s="74"/>
      <c r="N90" s="87"/>
    </row>
    <row r="91" spans="5:14" s="11" customFormat="1" ht="20.100000000000001" customHeight="1" x14ac:dyDescent="0.2">
      <c r="E91" s="152" t="s">
        <v>69</v>
      </c>
      <c r="F91" s="55">
        <v>516</v>
      </c>
      <c r="G91" s="55"/>
      <c r="H91" s="23"/>
      <c r="I91" s="14"/>
      <c r="J91" s="14"/>
      <c r="K91" s="14"/>
      <c r="L91" s="14"/>
      <c r="M91" s="74"/>
      <c r="N91" s="70"/>
    </row>
    <row r="92" spans="5:14" s="11" customFormat="1" ht="20.100000000000001" customHeight="1" x14ac:dyDescent="0.2">
      <c r="E92" s="157" t="s">
        <v>70</v>
      </c>
      <c r="F92" s="157"/>
      <c r="G92" s="157"/>
      <c r="H92" s="157"/>
      <c r="I92" s="157"/>
      <c r="J92" s="157"/>
      <c r="K92" s="157"/>
      <c r="L92" s="157"/>
      <c r="M92" s="160"/>
      <c r="N92" s="70"/>
    </row>
    <row r="93" spans="5:14" s="26" customFormat="1" ht="34.5" customHeight="1" x14ac:dyDescent="0.2">
      <c r="E93" s="152" t="s">
        <v>71</v>
      </c>
      <c r="F93" s="30">
        <v>600</v>
      </c>
      <c r="G93" s="30"/>
      <c r="H93" s="28"/>
      <c r="I93" s="14"/>
      <c r="J93" s="14">
        <f>J96+J97</f>
        <v>0</v>
      </c>
      <c r="K93" s="14">
        <f>K96</f>
        <v>0</v>
      </c>
      <c r="L93" s="14">
        <f>L96</f>
        <v>0</v>
      </c>
      <c r="M93" s="74">
        <f>M96</f>
        <v>0</v>
      </c>
      <c r="N93" s="57"/>
    </row>
    <row r="94" spans="5:14" s="11" customFormat="1" ht="20.100000000000001" customHeight="1" x14ac:dyDescent="0.2">
      <c r="E94" s="47" t="s">
        <v>72</v>
      </c>
      <c r="F94" s="55">
        <v>601</v>
      </c>
      <c r="G94" s="55"/>
      <c r="H94" s="28"/>
      <c r="I94" s="14"/>
      <c r="J94" s="14"/>
      <c r="K94" s="14"/>
      <c r="L94" s="14"/>
      <c r="M94" s="74"/>
      <c r="N94" s="70"/>
    </row>
    <row r="95" spans="5:14" s="11" customFormat="1" ht="20.100000000000001" customHeight="1" x14ac:dyDescent="0.2">
      <c r="E95" s="47" t="s">
        <v>73</v>
      </c>
      <c r="F95" s="55">
        <v>602</v>
      </c>
      <c r="G95" s="55"/>
      <c r="H95" s="28"/>
      <c r="I95" s="14"/>
      <c r="J95" s="14"/>
      <c r="K95" s="14"/>
      <c r="L95" s="14"/>
      <c r="M95" s="74"/>
      <c r="N95" s="70"/>
    </row>
    <row r="96" spans="5:14" s="11" customFormat="1" ht="20.100000000000001" customHeight="1" x14ac:dyDescent="0.2">
      <c r="E96" s="47" t="s">
        <v>74</v>
      </c>
      <c r="F96" s="55">
        <v>603</v>
      </c>
      <c r="G96" s="55"/>
      <c r="H96" s="28"/>
      <c r="I96" s="14"/>
      <c r="J96" s="14"/>
      <c r="K96" s="14"/>
      <c r="L96" s="14"/>
      <c r="M96" s="74"/>
      <c r="N96" s="70"/>
    </row>
    <row r="97" spans="5:14" s="11" customFormat="1" ht="36.75" customHeight="1" x14ac:dyDescent="0.2">
      <c r="E97" s="152" t="s">
        <v>94</v>
      </c>
      <c r="F97" s="30">
        <v>610</v>
      </c>
      <c r="G97" s="30"/>
      <c r="H97" s="14"/>
      <c r="I97" s="18"/>
      <c r="J97" s="14"/>
      <c r="K97" s="14"/>
      <c r="L97" s="14"/>
      <c r="M97" s="74"/>
      <c r="N97" s="70"/>
    </row>
    <row r="98" spans="5:14" s="26" customFormat="1" ht="39.75" customHeight="1" x14ac:dyDescent="0.2">
      <c r="E98" s="152" t="s">
        <v>75</v>
      </c>
      <c r="F98" s="30">
        <v>620</v>
      </c>
      <c r="G98" s="30"/>
      <c r="H98" s="31"/>
      <c r="I98" s="18"/>
      <c r="J98" s="14"/>
      <c r="K98" s="14"/>
      <c r="L98" s="14"/>
      <c r="M98" s="74"/>
      <c r="N98" s="57"/>
    </row>
    <row r="99" spans="5:14" s="11" customFormat="1" ht="20.100000000000001" customHeight="1" x14ac:dyDescent="0.2">
      <c r="E99" s="47" t="s">
        <v>72</v>
      </c>
      <c r="F99" s="55">
        <v>621</v>
      </c>
      <c r="G99" s="55"/>
      <c r="H99" s="23"/>
      <c r="I99" s="14">
        <f>SUM(J99:M99)</f>
        <v>0</v>
      </c>
      <c r="J99" s="14"/>
      <c r="K99" s="14"/>
      <c r="L99" s="14"/>
      <c r="M99" s="74"/>
      <c r="N99" s="70"/>
    </row>
    <row r="100" spans="5:14" s="11" customFormat="1" ht="20.100000000000001" customHeight="1" x14ac:dyDescent="0.2">
      <c r="E100" s="47" t="s">
        <v>73</v>
      </c>
      <c r="F100" s="55">
        <v>622</v>
      </c>
      <c r="G100" s="55"/>
      <c r="H100" s="23"/>
      <c r="I100" s="14">
        <f>SUM(J100:M100)</f>
        <v>0</v>
      </c>
      <c r="J100" s="14"/>
      <c r="K100" s="14"/>
      <c r="L100" s="14"/>
      <c r="M100" s="74"/>
      <c r="N100" s="70"/>
    </row>
    <row r="101" spans="5:14" s="11" customFormat="1" ht="20.100000000000001" customHeight="1" x14ac:dyDescent="0.2">
      <c r="E101" s="47" t="s">
        <v>74</v>
      </c>
      <c r="F101" s="55">
        <v>623</v>
      </c>
      <c r="G101" s="55"/>
      <c r="H101" s="23"/>
      <c r="I101" s="14">
        <f>SUM(J101:M101)</f>
        <v>0</v>
      </c>
      <c r="J101" s="14"/>
      <c r="K101" s="14"/>
      <c r="L101" s="14"/>
      <c r="M101" s="74"/>
      <c r="N101" s="70"/>
    </row>
    <row r="102" spans="5:14" s="11" customFormat="1" ht="19.5" customHeight="1" x14ac:dyDescent="0.2">
      <c r="E102" s="152" t="s">
        <v>39</v>
      </c>
      <c r="F102" s="30">
        <v>630</v>
      </c>
      <c r="G102" s="30"/>
      <c r="H102" s="23"/>
      <c r="I102" s="14">
        <f>SUM(J102:M102)</f>
        <v>0</v>
      </c>
      <c r="J102" s="14"/>
      <c r="K102" s="14"/>
      <c r="L102" s="14"/>
      <c r="M102" s="74"/>
      <c r="N102" s="70"/>
    </row>
    <row r="103" spans="5:14" s="16" customFormat="1" ht="20.100000000000001" customHeight="1" x14ac:dyDescent="0.2">
      <c r="E103" s="148" t="s">
        <v>76</v>
      </c>
      <c r="F103" s="144">
        <v>700</v>
      </c>
      <c r="G103" s="100">
        <v>6985.33</v>
      </c>
      <c r="H103" s="91">
        <f>H27</f>
        <v>8544.01</v>
      </c>
      <c r="I103" s="91">
        <f>I27+I82</f>
        <v>7014.05</v>
      </c>
      <c r="J103" s="90">
        <f>J27+J82+J93</f>
        <v>3266.6899999999996</v>
      </c>
      <c r="K103" s="90">
        <f>K27+K82+K93</f>
        <v>3747.36</v>
      </c>
      <c r="L103" s="145"/>
      <c r="M103" s="146"/>
      <c r="N103" s="57"/>
    </row>
    <row r="104" spans="5:14" s="16" customFormat="1" ht="20.100000000000001" customHeight="1" x14ac:dyDescent="0.2">
      <c r="E104" s="148" t="s">
        <v>77</v>
      </c>
      <c r="F104" s="144">
        <v>800</v>
      </c>
      <c r="G104" s="100">
        <v>6524.97</v>
      </c>
      <c r="H104" s="91">
        <f>H80</f>
        <v>7559.5</v>
      </c>
      <c r="I104" s="91">
        <f>I80</f>
        <v>6711.683</v>
      </c>
      <c r="J104" s="90">
        <f>J80</f>
        <v>3207.54</v>
      </c>
      <c r="K104" s="90">
        <f>K80</f>
        <v>3504.143</v>
      </c>
      <c r="L104" s="145"/>
      <c r="M104" s="146"/>
      <c r="N104" s="57"/>
    </row>
    <row r="105" spans="5:14" ht="46.5" customHeight="1" x14ac:dyDescent="0.2">
      <c r="E105" s="148" t="s">
        <v>131</v>
      </c>
      <c r="F105" s="144">
        <v>850</v>
      </c>
      <c r="G105" s="100">
        <v>460.4</v>
      </c>
      <c r="H105" s="91">
        <f>H103-H104</f>
        <v>984.51000000000022</v>
      </c>
      <c r="I105" s="91">
        <f t="shared" ref="I105:K105" si="3">I103-I104</f>
        <v>302.36700000000019</v>
      </c>
      <c r="J105" s="90">
        <f t="shared" si="3"/>
        <v>59.149999999999636</v>
      </c>
      <c r="K105" s="90">
        <f t="shared" si="3"/>
        <v>243.2170000000001</v>
      </c>
      <c r="L105" s="145"/>
      <c r="M105" s="146"/>
      <c r="N105" s="70"/>
    </row>
    <row r="106" spans="5:14" ht="19.5" customHeight="1" x14ac:dyDescent="0.2">
      <c r="E106" s="157" t="s">
        <v>78</v>
      </c>
      <c r="F106" s="157"/>
      <c r="G106" s="148"/>
      <c r="H106" s="147" t="s">
        <v>161</v>
      </c>
      <c r="I106" s="101" t="s">
        <v>186</v>
      </c>
      <c r="J106" s="101" t="s">
        <v>160</v>
      </c>
      <c r="K106" s="101" t="s">
        <v>186</v>
      </c>
      <c r="L106" s="22"/>
      <c r="M106" s="81"/>
      <c r="N106" s="70"/>
    </row>
    <row r="107" spans="5:14" ht="19.5" customHeight="1" x14ac:dyDescent="0.2">
      <c r="E107" s="152" t="s">
        <v>80</v>
      </c>
      <c r="F107" s="25">
        <v>900</v>
      </c>
      <c r="G107" s="122">
        <v>51</v>
      </c>
      <c r="H107" s="123">
        <v>53</v>
      </c>
      <c r="I107" s="123">
        <v>53</v>
      </c>
      <c r="J107" s="104" t="s">
        <v>180</v>
      </c>
      <c r="K107" s="104">
        <v>53</v>
      </c>
      <c r="L107" s="56"/>
      <c r="M107" s="82"/>
      <c r="N107" s="70"/>
    </row>
    <row r="108" spans="5:14" ht="19.5" customHeight="1" x14ac:dyDescent="0.2">
      <c r="E108" s="152" t="s">
        <v>81</v>
      </c>
      <c r="F108" s="25">
        <v>910</v>
      </c>
      <c r="G108" s="25"/>
      <c r="H108" s="23"/>
      <c r="I108" s="23"/>
      <c r="J108" s="14"/>
      <c r="K108" s="14"/>
      <c r="L108" s="14"/>
      <c r="M108" s="74"/>
      <c r="N108" s="70"/>
    </row>
    <row r="109" spans="5:14" ht="19.5" customHeight="1" x14ac:dyDescent="0.2">
      <c r="E109" s="152" t="s">
        <v>82</v>
      </c>
      <c r="F109" s="25">
        <v>920</v>
      </c>
      <c r="G109" s="25"/>
      <c r="H109" s="23"/>
      <c r="I109" s="23"/>
      <c r="J109" s="23">
        <f>-K109-J993</f>
        <v>0</v>
      </c>
      <c r="K109" s="23"/>
      <c r="L109" s="23"/>
      <c r="M109" s="83"/>
      <c r="N109" s="70"/>
    </row>
    <row r="110" spans="5:14" ht="42" customHeight="1" x14ac:dyDescent="0.2">
      <c r="E110" s="24" t="s">
        <v>83</v>
      </c>
      <c r="F110" s="25">
        <v>930</v>
      </c>
      <c r="G110" s="25"/>
      <c r="H110" s="23"/>
      <c r="I110" s="23"/>
      <c r="J110" s="23">
        <f>-L975</f>
        <v>0</v>
      </c>
      <c r="K110" s="23"/>
      <c r="L110" s="23"/>
      <c r="M110" s="83"/>
      <c r="N110" s="70"/>
    </row>
    <row r="111" spans="5:14" ht="120" customHeight="1" x14ac:dyDescent="0.2">
      <c r="E111" s="172" t="s">
        <v>123</v>
      </c>
      <c r="F111" s="172"/>
      <c r="G111" s="172"/>
      <c r="H111" s="172"/>
      <c r="I111" s="172"/>
      <c r="J111" s="172"/>
      <c r="K111" s="172"/>
      <c r="L111" s="172"/>
      <c r="M111" s="172"/>
      <c r="N111" s="70"/>
    </row>
    <row r="112" spans="5:14" ht="33" customHeight="1" x14ac:dyDescent="0.2">
      <c r="E112" s="34" t="s">
        <v>1</v>
      </c>
      <c r="F112" s="166" t="s">
        <v>97</v>
      </c>
      <c r="G112" s="166"/>
      <c r="H112" s="166"/>
      <c r="I112" s="166"/>
      <c r="J112" s="166"/>
      <c r="K112" s="42"/>
      <c r="L112" s="57" t="s">
        <v>2</v>
      </c>
      <c r="M112" s="84">
        <v>41845519</v>
      </c>
      <c r="N112" s="70"/>
    </row>
    <row r="113" spans="5:14" x14ac:dyDescent="0.2">
      <c r="E113" s="34" t="s">
        <v>3</v>
      </c>
      <c r="F113" s="166" t="s">
        <v>4</v>
      </c>
      <c r="G113" s="166"/>
      <c r="H113" s="166"/>
      <c r="I113" s="166"/>
      <c r="J113" s="43"/>
      <c r="K113" s="44"/>
      <c r="L113" s="57" t="s">
        <v>5</v>
      </c>
      <c r="M113" s="84">
        <v>150</v>
      </c>
      <c r="N113" s="70"/>
    </row>
    <row r="114" spans="5:14" x14ac:dyDescent="0.2">
      <c r="E114" s="34" t="s">
        <v>6</v>
      </c>
      <c r="F114" s="166" t="s">
        <v>98</v>
      </c>
      <c r="G114" s="166"/>
      <c r="H114" s="166"/>
      <c r="I114" s="166"/>
      <c r="J114" s="43"/>
      <c r="K114" s="44"/>
      <c r="L114" s="57" t="s">
        <v>7</v>
      </c>
      <c r="M114" s="84">
        <v>262360100</v>
      </c>
      <c r="N114" s="70"/>
    </row>
    <row r="115" spans="5:14" x14ac:dyDescent="0.2">
      <c r="E115" s="34" t="s">
        <v>8</v>
      </c>
      <c r="F115" s="166" t="s">
        <v>89</v>
      </c>
      <c r="G115" s="166"/>
      <c r="H115" s="166"/>
      <c r="I115" s="166"/>
      <c r="J115" s="166"/>
      <c r="K115" s="42"/>
      <c r="L115" s="57" t="s">
        <v>9</v>
      </c>
      <c r="M115" s="84"/>
      <c r="N115" s="70"/>
    </row>
    <row r="116" spans="5:14" x14ac:dyDescent="0.2">
      <c r="E116" s="34" t="s">
        <v>10</v>
      </c>
      <c r="F116" s="166"/>
      <c r="G116" s="166"/>
      <c r="H116" s="166"/>
      <c r="I116" s="166"/>
      <c r="J116" s="35"/>
      <c r="K116" s="36"/>
      <c r="L116" s="37" t="s">
        <v>11</v>
      </c>
      <c r="M116" s="84" t="s">
        <v>99</v>
      </c>
      <c r="N116" s="70"/>
    </row>
    <row r="117" spans="5:14" x14ac:dyDescent="0.2">
      <c r="E117" s="34"/>
      <c r="F117" s="59"/>
      <c r="G117" s="59"/>
      <c r="H117" s="59"/>
      <c r="I117" s="59"/>
      <c r="J117" s="35"/>
      <c r="K117" s="39"/>
      <c r="L117" s="40"/>
      <c r="M117" s="84"/>
      <c r="N117" s="70"/>
    </row>
    <row r="118" spans="5:14" x14ac:dyDescent="0.2">
      <c r="E118" s="34"/>
      <c r="F118" s="59"/>
      <c r="G118" s="59"/>
      <c r="H118" s="59"/>
      <c r="I118" s="59"/>
      <c r="J118" s="35"/>
      <c r="K118" s="39"/>
      <c r="L118" s="40"/>
      <c r="M118" s="84"/>
      <c r="N118" s="70"/>
    </row>
    <row r="119" spans="5:14" x14ac:dyDescent="0.2">
      <c r="E119" s="34" t="s">
        <v>12</v>
      </c>
      <c r="F119" s="166" t="s">
        <v>84</v>
      </c>
      <c r="G119" s="166"/>
      <c r="H119" s="166"/>
      <c r="I119" s="166"/>
      <c r="J119" s="166"/>
      <c r="K119" s="167"/>
      <c r="L119" s="168"/>
      <c r="M119" s="73"/>
      <c r="N119" s="70"/>
    </row>
    <row r="120" spans="5:14" x14ac:dyDescent="0.2">
      <c r="E120" s="34" t="s">
        <v>13</v>
      </c>
      <c r="F120" s="166" t="s">
        <v>14</v>
      </c>
      <c r="G120" s="166"/>
      <c r="H120" s="166"/>
      <c r="I120" s="166"/>
      <c r="J120" s="166"/>
      <c r="K120" s="167"/>
      <c r="L120" s="168"/>
      <c r="M120" s="85"/>
      <c r="N120" s="70"/>
    </row>
    <row r="121" spans="5:14" ht="37.5" x14ac:dyDescent="0.2">
      <c r="E121" s="34" t="s">
        <v>100</v>
      </c>
      <c r="F121" s="169"/>
      <c r="G121" s="169"/>
      <c r="H121" s="169"/>
      <c r="I121" s="169"/>
      <c r="J121" s="35"/>
      <c r="K121" s="35"/>
      <c r="L121" s="35"/>
      <c r="M121" s="35"/>
      <c r="N121" s="70"/>
    </row>
    <row r="122" spans="5:14" x14ac:dyDescent="0.2">
      <c r="E122" s="34" t="s">
        <v>15</v>
      </c>
      <c r="F122" s="169" t="s">
        <v>101</v>
      </c>
      <c r="G122" s="169"/>
      <c r="H122" s="169"/>
      <c r="I122" s="169"/>
      <c r="J122" s="169"/>
      <c r="K122" s="43"/>
      <c r="L122" s="43"/>
      <c r="M122" s="43"/>
      <c r="N122" s="70"/>
    </row>
    <row r="123" spans="5:14" x14ac:dyDescent="0.2">
      <c r="E123" s="34" t="s">
        <v>16</v>
      </c>
      <c r="F123" s="169"/>
      <c r="G123" s="169"/>
      <c r="H123" s="169"/>
      <c r="I123" s="169"/>
      <c r="J123" s="35"/>
      <c r="K123" s="35"/>
      <c r="L123" s="35"/>
      <c r="M123" s="35"/>
      <c r="N123" s="70"/>
    </row>
    <row r="124" spans="5:14" x14ac:dyDescent="0.2">
      <c r="E124" s="34" t="s">
        <v>17</v>
      </c>
      <c r="F124" s="169" t="s">
        <v>102</v>
      </c>
      <c r="G124" s="169"/>
      <c r="H124" s="169"/>
      <c r="I124" s="169"/>
      <c r="J124" s="43"/>
      <c r="K124" s="43"/>
      <c r="L124" s="43"/>
      <c r="M124" s="43"/>
      <c r="N124" s="70"/>
    </row>
    <row r="125" spans="5:14" x14ac:dyDescent="0.2">
      <c r="E125" s="17"/>
      <c r="F125" s="45"/>
      <c r="G125" s="45"/>
      <c r="H125" s="17"/>
      <c r="I125" s="17"/>
      <c r="J125" s="17"/>
      <c r="K125" s="17"/>
      <c r="L125" s="17"/>
      <c r="M125" s="17" t="s">
        <v>18</v>
      </c>
      <c r="N125" s="70"/>
    </row>
    <row r="126" spans="5:14" x14ac:dyDescent="0.2">
      <c r="E126" s="162" t="s">
        <v>19</v>
      </c>
      <c r="F126" s="161" t="s">
        <v>20</v>
      </c>
      <c r="G126" s="170" t="s">
        <v>190</v>
      </c>
      <c r="H126" s="161" t="s">
        <v>182</v>
      </c>
      <c r="I126" s="161" t="s">
        <v>189</v>
      </c>
      <c r="J126" s="161" t="s">
        <v>21</v>
      </c>
      <c r="K126" s="161"/>
      <c r="L126" s="161"/>
      <c r="M126" s="163"/>
      <c r="N126" s="70"/>
    </row>
    <row r="127" spans="5:14" ht="76.5" customHeight="1" x14ac:dyDescent="0.2">
      <c r="E127" s="162"/>
      <c r="F127" s="161"/>
      <c r="G127" s="171"/>
      <c r="H127" s="161"/>
      <c r="I127" s="161"/>
      <c r="J127" s="46" t="s">
        <v>22</v>
      </c>
      <c r="K127" s="46" t="s">
        <v>23</v>
      </c>
      <c r="L127" s="46" t="s">
        <v>24</v>
      </c>
      <c r="M127" s="72" t="s">
        <v>25</v>
      </c>
      <c r="N127" s="70"/>
    </row>
    <row r="128" spans="5:14" x14ac:dyDescent="0.2">
      <c r="E128" s="149">
        <v>1</v>
      </c>
      <c r="F128" s="150">
        <v>2</v>
      </c>
      <c r="G128" s="150">
        <v>3</v>
      </c>
      <c r="H128" s="150">
        <v>4</v>
      </c>
      <c r="I128" s="150">
        <v>5</v>
      </c>
      <c r="J128" s="150">
        <v>6</v>
      </c>
      <c r="K128" s="150">
        <v>7</v>
      </c>
      <c r="L128" s="150">
        <v>8</v>
      </c>
      <c r="M128" s="151">
        <v>9</v>
      </c>
      <c r="N128" s="70"/>
    </row>
    <row r="129" spans="5:14" x14ac:dyDescent="0.2">
      <c r="E129" s="157" t="s">
        <v>26</v>
      </c>
      <c r="F129" s="157"/>
      <c r="G129" s="157"/>
      <c r="H129" s="157"/>
      <c r="I129" s="157"/>
      <c r="J129" s="157"/>
      <c r="K129" s="157"/>
      <c r="L129" s="157"/>
      <c r="M129" s="160"/>
      <c r="N129" s="70"/>
    </row>
    <row r="130" spans="5:14" x14ac:dyDescent="0.2">
      <c r="E130" s="157" t="s">
        <v>106</v>
      </c>
      <c r="F130" s="157"/>
      <c r="G130" s="157"/>
      <c r="H130" s="157"/>
      <c r="I130" s="157"/>
      <c r="J130" s="157"/>
      <c r="K130" s="157"/>
      <c r="L130" s="157"/>
      <c r="M130" s="160"/>
      <c r="N130" s="70"/>
    </row>
    <row r="131" spans="5:14" ht="37.5" x14ac:dyDescent="0.2">
      <c r="E131" s="148" t="s">
        <v>173</v>
      </c>
      <c r="F131" s="25">
        <v>100</v>
      </c>
      <c r="G131" s="100">
        <v>2854.65</v>
      </c>
      <c r="H131" s="91">
        <f>H132+H134+H133</f>
        <v>3446.6000000000004</v>
      </c>
      <c r="I131" s="91">
        <f>I132+I134+I133</f>
        <v>2655.27</v>
      </c>
      <c r="J131" s="89">
        <f>J132+J133+J134</f>
        <v>1258.6100000000001</v>
      </c>
      <c r="K131" s="89">
        <f>K132+K133+K134</f>
        <v>1396.66</v>
      </c>
      <c r="L131" s="128"/>
      <c r="M131" s="155"/>
      <c r="N131" s="70"/>
    </row>
    <row r="132" spans="5:14" ht="37.5" x14ac:dyDescent="0.2">
      <c r="E132" s="152" t="s">
        <v>177</v>
      </c>
      <c r="F132" s="149" t="s">
        <v>103</v>
      </c>
      <c r="G132" s="89">
        <v>983.11</v>
      </c>
      <c r="H132" s="90">
        <v>1481.4</v>
      </c>
      <c r="I132" s="90">
        <f>J132+K132+L132+M132</f>
        <v>1025.67</v>
      </c>
      <c r="J132" s="89">
        <v>476.22</v>
      </c>
      <c r="K132" s="129">
        <v>549.45000000000005</v>
      </c>
      <c r="L132" s="129"/>
      <c r="M132" s="130"/>
      <c r="N132" s="71" t="s">
        <v>176</v>
      </c>
    </row>
    <row r="133" spans="5:14" ht="42.75" customHeight="1" x14ac:dyDescent="0.2">
      <c r="E133" s="152" t="s">
        <v>175</v>
      </c>
      <c r="F133" s="149" t="s">
        <v>104</v>
      </c>
      <c r="G133" s="89">
        <v>775.44</v>
      </c>
      <c r="H133" s="90">
        <v>837</v>
      </c>
      <c r="I133" s="90">
        <f>J133+K133+L133+M133</f>
        <v>602.12</v>
      </c>
      <c r="J133" s="89">
        <v>282</v>
      </c>
      <c r="K133" s="129">
        <v>320.12</v>
      </c>
      <c r="L133" s="129"/>
      <c r="M133" s="130"/>
      <c r="N133" s="71" t="s">
        <v>153</v>
      </c>
    </row>
    <row r="134" spans="5:14" ht="56.25" x14ac:dyDescent="0.2">
      <c r="E134" s="152" t="s">
        <v>28</v>
      </c>
      <c r="F134" s="25">
        <v>110</v>
      </c>
      <c r="G134" s="156">
        <v>1096.0999999999999</v>
      </c>
      <c r="H134" s="90">
        <v>1128.2</v>
      </c>
      <c r="I134" s="90">
        <f>J134+L134+M134+K134</f>
        <v>1027.48</v>
      </c>
      <c r="J134" s="89">
        <v>500.39</v>
      </c>
      <c r="K134" s="129">
        <v>527.09</v>
      </c>
      <c r="L134" s="129"/>
      <c r="M134" s="130"/>
      <c r="N134" s="71" t="s">
        <v>137</v>
      </c>
    </row>
    <row r="135" spans="5:14" x14ac:dyDescent="0.2">
      <c r="E135" s="47"/>
      <c r="F135" s="48"/>
      <c r="G135" s="98"/>
      <c r="H135" s="90"/>
      <c r="I135" s="90"/>
      <c r="J135" s="89"/>
      <c r="K135" s="14"/>
      <c r="L135" s="14"/>
      <c r="M135" s="74"/>
      <c r="N135" s="70"/>
    </row>
    <row r="136" spans="5:14" x14ac:dyDescent="0.2">
      <c r="E136" s="47"/>
      <c r="F136" s="48"/>
      <c r="G136" s="98"/>
      <c r="H136" s="90"/>
      <c r="I136" s="90"/>
      <c r="J136" s="89"/>
      <c r="K136" s="14"/>
      <c r="L136" s="14"/>
      <c r="M136" s="74"/>
      <c r="N136" s="70"/>
    </row>
    <row r="137" spans="5:14" ht="37.5" x14ac:dyDescent="0.2">
      <c r="E137" s="148" t="s">
        <v>29</v>
      </c>
      <c r="F137" s="25">
        <v>120</v>
      </c>
      <c r="G137" s="100">
        <v>3413.18</v>
      </c>
      <c r="H137" s="91">
        <f>H138+H145+H151+H152+H154+H153+H156+H157</f>
        <v>3587</v>
      </c>
      <c r="I137" s="91">
        <f>I138+I145+I151+I152+I154+I156+I157</f>
        <v>3238.0909999999994</v>
      </c>
      <c r="J137" s="90">
        <f>J138+J145+J151+J152+J154+J156+J157</f>
        <v>1619.84</v>
      </c>
      <c r="K137" s="90">
        <f>K138+K145+K151+K152+K154+K156+K157</f>
        <v>1618.2510000000002</v>
      </c>
      <c r="L137" s="18"/>
      <c r="M137" s="75"/>
      <c r="N137" s="70"/>
    </row>
    <row r="138" spans="5:14" ht="37.5" x14ac:dyDescent="0.2">
      <c r="E138" s="148" t="s">
        <v>30</v>
      </c>
      <c r="F138" s="22">
        <v>130</v>
      </c>
      <c r="G138" s="100">
        <v>344.4</v>
      </c>
      <c r="H138" s="91">
        <f>H142+H143+H144+H139+H140</f>
        <v>490</v>
      </c>
      <c r="I138" s="91">
        <f>I142+I143+I144+I139+I140</f>
        <v>429.80099999999993</v>
      </c>
      <c r="J138" s="90">
        <f>J142+J143+J144+J139+J140</f>
        <v>166.85</v>
      </c>
      <c r="K138" s="90">
        <f>K142+K143+K144+K139+K140</f>
        <v>262.95100000000002</v>
      </c>
      <c r="L138" s="14"/>
      <c r="M138" s="74"/>
      <c r="N138" s="70"/>
    </row>
    <row r="139" spans="5:14" ht="37.5" x14ac:dyDescent="0.2">
      <c r="E139" s="47" t="s">
        <v>154</v>
      </c>
      <c r="F139" s="49" t="s">
        <v>107</v>
      </c>
      <c r="G139" s="90">
        <v>6.7</v>
      </c>
      <c r="H139" s="90">
        <v>20</v>
      </c>
      <c r="I139" s="90">
        <f>J139+K139+L139+M139</f>
        <v>10.7</v>
      </c>
      <c r="J139" s="89">
        <v>9.6999999999999993</v>
      </c>
      <c r="K139" s="129">
        <v>1</v>
      </c>
      <c r="L139" s="129"/>
      <c r="M139" s="130"/>
      <c r="N139" s="87" t="s">
        <v>169</v>
      </c>
    </row>
    <row r="140" spans="5:14" ht="37.5" x14ac:dyDescent="0.2">
      <c r="E140" s="47" t="s">
        <v>108</v>
      </c>
      <c r="F140" s="49" t="s">
        <v>109</v>
      </c>
      <c r="G140" s="90">
        <v>2.4</v>
      </c>
      <c r="H140" s="90">
        <v>10</v>
      </c>
      <c r="I140" s="90">
        <f>J140+K140+L140+M140</f>
        <v>2.65</v>
      </c>
      <c r="J140" s="89">
        <v>2.65</v>
      </c>
      <c r="K140" s="14"/>
      <c r="L140" s="14"/>
      <c r="M140" s="74"/>
      <c r="N140" s="70"/>
    </row>
    <row r="141" spans="5:14" ht="37.5" x14ac:dyDescent="0.2">
      <c r="E141" s="47" t="s">
        <v>110</v>
      </c>
      <c r="F141" s="49" t="s">
        <v>111</v>
      </c>
      <c r="G141" s="90"/>
      <c r="H141" s="90"/>
      <c r="I141" s="90"/>
      <c r="J141" s="89"/>
      <c r="K141" s="14"/>
      <c r="L141" s="14"/>
      <c r="M141" s="74"/>
      <c r="N141" s="70"/>
    </row>
    <row r="142" spans="5:14" ht="37.5" x14ac:dyDescent="0.2">
      <c r="E142" s="152" t="s">
        <v>112</v>
      </c>
      <c r="F142" s="150">
        <v>131</v>
      </c>
      <c r="G142" s="90">
        <v>10.5</v>
      </c>
      <c r="H142" s="90">
        <v>40</v>
      </c>
      <c r="I142" s="90">
        <f>J142</f>
        <v>18.8</v>
      </c>
      <c r="J142" s="89">
        <v>18.8</v>
      </c>
      <c r="K142" s="14"/>
      <c r="L142" s="14"/>
      <c r="M142" s="74"/>
      <c r="N142" s="87" t="s">
        <v>168</v>
      </c>
    </row>
    <row r="143" spans="5:14" ht="42.75" customHeight="1" x14ac:dyDescent="0.2">
      <c r="E143" s="152" t="s">
        <v>113</v>
      </c>
      <c r="F143" s="150">
        <v>132</v>
      </c>
      <c r="G143" s="90">
        <v>4.9000000000000004</v>
      </c>
      <c r="H143" s="90">
        <v>50</v>
      </c>
      <c r="I143" s="90">
        <f>J143+K143</f>
        <v>45.28</v>
      </c>
      <c r="J143" s="89">
        <v>5</v>
      </c>
      <c r="K143" s="129">
        <v>40.28</v>
      </c>
      <c r="L143" s="129"/>
      <c r="M143" s="74"/>
      <c r="N143" s="71" t="s">
        <v>167</v>
      </c>
    </row>
    <row r="144" spans="5:14" ht="39.75" customHeight="1" x14ac:dyDescent="0.2">
      <c r="E144" s="152" t="s">
        <v>31</v>
      </c>
      <c r="F144" s="150">
        <v>140</v>
      </c>
      <c r="G144" s="90">
        <v>319.89999999999998</v>
      </c>
      <c r="H144" s="90">
        <v>370</v>
      </c>
      <c r="I144" s="90">
        <f>J144+K144+L144+M144</f>
        <v>352.37099999999998</v>
      </c>
      <c r="J144" s="89">
        <v>130.69999999999999</v>
      </c>
      <c r="K144" s="129">
        <v>221.67099999999999</v>
      </c>
      <c r="L144" s="129"/>
      <c r="M144" s="74"/>
      <c r="N144" s="71" t="s">
        <v>166</v>
      </c>
    </row>
    <row r="145" spans="5:14" ht="37.5" x14ac:dyDescent="0.2">
      <c r="E145" s="148" t="s">
        <v>32</v>
      </c>
      <c r="F145" s="150">
        <v>150</v>
      </c>
      <c r="G145" s="91">
        <v>580</v>
      </c>
      <c r="H145" s="91">
        <f>H146</f>
        <v>490</v>
      </c>
      <c r="I145" s="91">
        <f>I146+I149</f>
        <v>489</v>
      </c>
      <c r="J145" s="90">
        <f>J146+J149</f>
        <v>217.64</v>
      </c>
      <c r="K145" s="90">
        <f>K146+K149</f>
        <v>271.36</v>
      </c>
      <c r="L145" s="14"/>
      <c r="M145" s="74"/>
      <c r="N145" s="70"/>
    </row>
    <row r="146" spans="5:14" ht="48.75" customHeight="1" x14ac:dyDescent="0.2">
      <c r="E146" s="47" t="s">
        <v>33</v>
      </c>
      <c r="F146" s="49" t="s">
        <v>114</v>
      </c>
      <c r="G146" s="90">
        <v>580</v>
      </c>
      <c r="H146" s="90">
        <v>490</v>
      </c>
      <c r="I146" s="90">
        <f>J146+K146+L146+M146</f>
        <v>489</v>
      </c>
      <c r="J146" s="89">
        <v>217.64</v>
      </c>
      <c r="K146" s="129">
        <v>271.36</v>
      </c>
      <c r="L146" s="129"/>
      <c r="M146" s="130"/>
      <c r="N146" s="71" t="s">
        <v>141</v>
      </c>
    </row>
    <row r="147" spans="5:14" ht="18.75" customHeight="1" x14ac:dyDescent="0.2">
      <c r="E147" s="47" t="s">
        <v>34</v>
      </c>
      <c r="F147" s="49" t="s">
        <v>115</v>
      </c>
      <c r="G147" s="90"/>
      <c r="H147" s="90"/>
      <c r="I147" s="90"/>
      <c r="J147" s="89"/>
      <c r="K147" s="14"/>
      <c r="L147" s="14"/>
      <c r="M147" s="74"/>
      <c r="N147" s="70"/>
    </row>
    <row r="148" spans="5:14" ht="16.5" customHeight="1" x14ac:dyDescent="0.2">
      <c r="E148" s="47" t="s">
        <v>35</v>
      </c>
      <c r="F148" s="49" t="s">
        <v>116</v>
      </c>
      <c r="G148" s="90"/>
      <c r="H148" s="90"/>
      <c r="I148" s="90"/>
      <c r="J148" s="89"/>
      <c r="K148" s="14"/>
      <c r="L148" s="19"/>
      <c r="M148" s="74"/>
      <c r="N148" s="70"/>
    </row>
    <row r="149" spans="5:14" ht="37.5" x14ac:dyDescent="0.2">
      <c r="E149" s="47" t="s">
        <v>117</v>
      </c>
      <c r="F149" s="150">
        <v>151</v>
      </c>
      <c r="G149" s="90"/>
      <c r="H149" s="90"/>
      <c r="I149" s="90"/>
      <c r="J149" s="89"/>
      <c r="K149" s="14"/>
      <c r="L149" s="14"/>
      <c r="M149" s="74"/>
      <c r="N149" s="87" t="s">
        <v>148</v>
      </c>
    </row>
    <row r="150" spans="5:14" x14ac:dyDescent="0.2">
      <c r="E150" s="152"/>
      <c r="F150" s="150">
        <v>152</v>
      </c>
      <c r="G150" s="90"/>
      <c r="H150" s="90"/>
      <c r="I150" s="90"/>
      <c r="J150" s="89"/>
      <c r="K150" s="14"/>
      <c r="L150" s="14"/>
      <c r="M150" s="74"/>
      <c r="N150" s="70"/>
    </row>
    <row r="151" spans="5:14" x14ac:dyDescent="0.2">
      <c r="E151" s="148" t="s">
        <v>36</v>
      </c>
      <c r="F151" s="150">
        <v>160</v>
      </c>
      <c r="G151" s="91">
        <v>1236.5999999999999</v>
      </c>
      <c r="H151" s="91">
        <v>1238</v>
      </c>
      <c r="I151" s="91">
        <f>J151+K151+L151+M151</f>
        <v>1162.3399999999999</v>
      </c>
      <c r="J151" s="89">
        <v>607.29999999999995</v>
      </c>
      <c r="K151" s="129">
        <v>555.04</v>
      </c>
      <c r="L151" s="128"/>
      <c r="M151" s="130"/>
      <c r="N151" s="70"/>
    </row>
    <row r="152" spans="5:14" x14ac:dyDescent="0.2">
      <c r="E152" s="148" t="s">
        <v>37</v>
      </c>
      <c r="F152" s="150">
        <v>170</v>
      </c>
      <c r="G152" s="91">
        <v>264.13</v>
      </c>
      <c r="H152" s="91">
        <v>272</v>
      </c>
      <c r="I152" s="91">
        <f>J152+K152+L152+M152</f>
        <v>241.70999999999998</v>
      </c>
      <c r="J152" s="89">
        <v>122.3</v>
      </c>
      <c r="K152" s="129">
        <v>119.41</v>
      </c>
      <c r="L152" s="128"/>
      <c r="M152" s="130"/>
      <c r="N152" s="70"/>
    </row>
    <row r="153" spans="5:14" ht="75" x14ac:dyDescent="0.2">
      <c r="E153" s="152" t="s">
        <v>38</v>
      </c>
      <c r="F153" s="150">
        <v>180</v>
      </c>
      <c r="G153" s="90"/>
      <c r="H153" s="90"/>
      <c r="I153" s="90"/>
      <c r="J153" s="89"/>
      <c r="K153" s="129"/>
      <c r="L153" s="129"/>
      <c r="M153" s="130"/>
      <c r="N153" s="70"/>
    </row>
    <row r="154" spans="5:14" ht="74.25" customHeight="1" x14ac:dyDescent="0.2">
      <c r="E154" s="152" t="s">
        <v>87</v>
      </c>
      <c r="F154" s="150">
        <v>190</v>
      </c>
      <c r="G154" s="90">
        <v>229.4</v>
      </c>
      <c r="H154" s="90">
        <v>220</v>
      </c>
      <c r="I154" s="90">
        <f>J154+K154+L154+M154</f>
        <v>120.61</v>
      </c>
      <c r="J154" s="89">
        <v>82.3</v>
      </c>
      <c r="K154" s="129">
        <v>38.31</v>
      </c>
      <c r="L154" s="129"/>
      <c r="M154" s="130"/>
      <c r="N154" s="71" t="s">
        <v>139</v>
      </c>
    </row>
    <row r="155" spans="5:14" x14ac:dyDescent="0.2">
      <c r="E155" s="152"/>
      <c r="F155" s="150">
        <v>210</v>
      </c>
      <c r="G155" s="90"/>
      <c r="H155" s="99"/>
      <c r="I155" s="99"/>
      <c r="J155" s="89"/>
      <c r="K155" s="20"/>
      <c r="L155" s="20"/>
      <c r="M155" s="76"/>
      <c r="N155" s="70"/>
    </row>
    <row r="156" spans="5:14" ht="67.5" customHeight="1" x14ac:dyDescent="0.2">
      <c r="E156" s="152" t="s">
        <v>130</v>
      </c>
      <c r="F156" s="150">
        <v>220</v>
      </c>
      <c r="G156" s="90">
        <v>56.1</v>
      </c>
      <c r="H156" s="90">
        <v>66</v>
      </c>
      <c r="I156" s="90">
        <f>J156+K156+L156+M156</f>
        <v>42.06</v>
      </c>
      <c r="J156" s="89">
        <v>20.89</v>
      </c>
      <c r="K156" s="129">
        <v>21.17</v>
      </c>
      <c r="L156" s="129"/>
      <c r="M156" s="130"/>
      <c r="N156" s="71" t="s">
        <v>152</v>
      </c>
    </row>
    <row r="157" spans="5:14" x14ac:dyDescent="0.2">
      <c r="E157" s="148" t="s">
        <v>40</v>
      </c>
      <c r="F157" s="25">
        <v>230</v>
      </c>
      <c r="G157" s="100">
        <v>702.55</v>
      </c>
      <c r="H157" s="91">
        <f>H158+H160+H163+H164+H162+H170</f>
        <v>811</v>
      </c>
      <c r="I157" s="91">
        <f>I158+I160+I163+I164+I162+I165+I170</f>
        <v>752.56999999999994</v>
      </c>
      <c r="J157" s="90">
        <f>J158+J160+J163+J164+J162+J165+J170</f>
        <v>402.56</v>
      </c>
      <c r="K157" s="90">
        <f>K158+K160+K163+K164+K162+K165+K170</f>
        <v>350.01</v>
      </c>
      <c r="L157" s="14"/>
      <c r="M157" s="74"/>
      <c r="N157" s="70"/>
    </row>
    <row r="158" spans="5:14" ht="37.5" x14ac:dyDescent="0.2">
      <c r="E158" s="47" t="s">
        <v>41</v>
      </c>
      <c r="F158" s="48">
        <v>231</v>
      </c>
      <c r="G158" s="98">
        <v>2</v>
      </c>
      <c r="H158" s="90">
        <v>9</v>
      </c>
      <c r="I158" s="90">
        <f>J158+K158</f>
        <v>9</v>
      </c>
      <c r="J158" s="89">
        <v>4.5</v>
      </c>
      <c r="K158" s="129">
        <v>4.5</v>
      </c>
      <c r="L158" s="129"/>
      <c r="M158" s="130"/>
      <c r="N158" s="87" t="s">
        <v>150</v>
      </c>
    </row>
    <row r="159" spans="5:14" x14ac:dyDescent="0.2">
      <c r="E159" s="47" t="s">
        <v>42</v>
      </c>
      <c r="F159" s="48">
        <v>232</v>
      </c>
      <c r="G159" s="98"/>
      <c r="H159" s="90"/>
      <c r="I159" s="90"/>
      <c r="J159" s="89"/>
      <c r="K159" s="14"/>
      <c r="L159" s="14"/>
      <c r="M159" s="74"/>
      <c r="N159" s="70"/>
    </row>
    <row r="160" spans="5:14" ht="37.5" x14ac:dyDescent="0.2">
      <c r="E160" s="47" t="s">
        <v>43</v>
      </c>
      <c r="F160" s="48">
        <v>233</v>
      </c>
      <c r="G160" s="98">
        <v>0.6</v>
      </c>
      <c r="H160" s="90">
        <v>14</v>
      </c>
      <c r="I160" s="90">
        <f>J160+K160+L160+M160</f>
        <v>9.08</v>
      </c>
      <c r="J160" s="89">
        <v>5.7</v>
      </c>
      <c r="K160" s="129">
        <v>3.38</v>
      </c>
      <c r="L160" s="129"/>
      <c r="M160" s="130"/>
      <c r="N160" s="71" t="s">
        <v>149</v>
      </c>
    </row>
    <row r="161" spans="5:14" x14ac:dyDescent="0.2">
      <c r="E161" s="47" t="s">
        <v>44</v>
      </c>
      <c r="F161" s="48">
        <v>234</v>
      </c>
      <c r="G161" s="98"/>
      <c r="H161" s="90"/>
      <c r="I161" s="90"/>
      <c r="J161" s="89"/>
      <c r="K161" s="129"/>
      <c r="L161" s="129"/>
      <c r="M161" s="74"/>
      <c r="N161" s="70"/>
    </row>
    <row r="162" spans="5:14" ht="31.5" customHeight="1" x14ac:dyDescent="0.2">
      <c r="E162" s="47" t="s">
        <v>45</v>
      </c>
      <c r="F162" s="48">
        <v>235</v>
      </c>
      <c r="G162" s="98">
        <v>3.7</v>
      </c>
      <c r="H162" s="90">
        <v>4</v>
      </c>
      <c r="I162" s="90">
        <f>J162+K162+L162+M162</f>
        <v>2.8</v>
      </c>
      <c r="J162" s="89">
        <v>1.7</v>
      </c>
      <c r="K162" s="129">
        <v>1.1000000000000001</v>
      </c>
      <c r="L162" s="129"/>
      <c r="M162" s="130"/>
      <c r="N162" s="87" t="s">
        <v>148</v>
      </c>
    </row>
    <row r="163" spans="5:14" ht="34.5" customHeight="1" x14ac:dyDescent="0.2">
      <c r="E163" s="47" t="s">
        <v>46</v>
      </c>
      <c r="F163" s="48">
        <v>236</v>
      </c>
      <c r="G163" s="98">
        <v>565.75</v>
      </c>
      <c r="H163" s="90">
        <v>613</v>
      </c>
      <c r="I163" s="90">
        <f>J163+K163+L163+M163</f>
        <v>569.83999999999992</v>
      </c>
      <c r="J163" s="89">
        <v>303</v>
      </c>
      <c r="K163" s="129">
        <v>266.83999999999997</v>
      </c>
      <c r="L163" s="129"/>
      <c r="M163" s="74"/>
      <c r="N163" s="87" t="s">
        <v>158</v>
      </c>
    </row>
    <row r="164" spans="5:14" ht="42.75" customHeight="1" x14ac:dyDescent="0.2">
      <c r="E164" s="47" t="s">
        <v>47</v>
      </c>
      <c r="F164" s="48">
        <v>237</v>
      </c>
      <c r="G164" s="98">
        <v>124.4</v>
      </c>
      <c r="H164" s="90">
        <v>135</v>
      </c>
      <c r="I164" s="90">
        <f>J164+K164+L164+M164</f>
        <v>125.36</v>
      </c>
      <c r="J164" s="89">
        <v>66.66</v>
      </c>
      <c r="K164" s="129">
        <v>58.7</v>
      </c>
      <c r="L164" s="129"/>
      <c r="M164" s="74"/>
      <c r="N164" s="71" t="s">
        <v>159</v>
      </c>
    </row>
    <row r="165" spans="5:14" ht="33.75" customHeight="1" x14ac:dyDescent="0.2">
      <c r="E165" s="47" t="s">
        <v>48</v>
      </c>
      <c r="F165" s="48">
        <v>238</v>
      </c>
      <c r="G165" s="98"/>
      <c r="H165" s="90">
        <v>2</v>
      </c>
      <c r="I165" s="90">
        <f>J165+K165</f>
        <v>2</v>
      </c>
      <c r="J165" s="89"/>
      <c r="K165" s="129">
        <v>2</v>
      </c>
      <c r="L165" s="129"/>
      <c r="M165" s="130"/>
      <c r="N165" s="87"/>
    </row>
    <row r="166" spans="5:14" x14ac:dyDescent="0.2">
      <c r="E166" s="47" t="s">
        <v>49</v>
      </c>
      <c r="F166" s="48">
        <v>239</v>
      </c>
      <c r="G166" s="98"/>
      <c r="H166" s="90"/>
      <c r="I166" s="90"/>
      <c r="J166" s="89"/>
      <c r="K166" s="129"/>
      <c r="L166" s="129"/>
      <c r="M166" s="74"/>
      <c r="N166" s="70"/>
    </row>
    <row r="167" spans="5:14" x14ac:dyDescent="0.2">
      <c r="E167" s="152" t="s">
        <v>50</v>
      </c>
      <c r="F167" s="25">
        <v>250</v>
      </c>
      <c r="G167" s="98"/>
      <c r="H167" s="99"/>
      <c r="I167" s="99"/>
      <c r="J167" s="89"/>
      <c r="K167" s="20"/>
      <c r="L167" s="20"/>
      <c r="M167" s="76"/>
      <c r="N167" s="70"/>
    </row>
    <row r="168" spans="5:14" x14ac:dyDescent="0.2">
      <c r="E168" s="152" t="s">
        <v>51</v>
      </c>
      <c r="F168" s="25">
        <v>260</v>
      </c>
      <c r="G168" s="98"/>
      <c r="H168" s="90"/>
      <c r="I168" s="90"/>
      <c r="J168" s="89"/>
      <c r="K168" s="129"/>
      <c r="L168" s="129"/>
      <c r="M168" s="130"/>
      <c r="N168" s="70"/>
    </row>
    <row r="169" spans="5:14" ht="37.5" x14ac:dyDescent="0.2">
      <c r="E169" s="152" t="s">
        <v>52</v>
      </c>
      <c r="F169" s="25">
        <v>270</v>
      </c>
      <c r="G169" s="98"/>
      <c r="H169" s="90">
        <v>2</v>
      </c>
      <c r="I169" s="90">
        <f>J169+K169</f>
        <v>1.59</v>
      </c>
      <c r="J169" s="89"/>
      <c r="K169" s="90">
        <v>1.59</v>
      </c>
      <c r="L169" s="90"/>
      <c r="M169" s="131"/>
      <c r="N169" s="70"/>
    </row>
    <row r="170" spans="5:14" ht="63.75" customHeight="1" x14ac:dyDescent="0.2">
      <c r="E170" s="152" t="s">
        <v>179</v>
      </c>
      <c r="F170" s="25">
        <v>280</v>
      </c>
      <c r="G170" s="98">
        <v>6.9</v>
      </c>
      <c r="H170" s="90">
        <v>36</v>
      </c>
      <c r="I170" s="90">
        <f>J170+K170+L170+M170</f>
        <v>34.49</v>
      </c>
      <c r="J170" s="89">
        <v>21</v>
      </c>
      <c r="K170" s="129">
        <v>13.49</v>
      </c>
      <c r="L170" s="129"/>
      <c r="M170" s="130"/>
      <c r="N170" s="126" t="s">
        <v>178</v>
      </c>
    </row>
    <row r="171" spans="5:14" ht="37.5" x14ac:dyDescent="0.2">
      <c r="E171" s="148" t="s">
        <v>54</v>
      </c>
      <c r="F171" s="25">
        <v>290</v>
      </c>
      <c r="G171" s="98"/>
      <c r="H171" s="90"/>
      <c r="I171" s="90"/>
      <c r="J171" s="89"/>
      <c r="K171" s="14"/>
      <c r="L171" s="14"/>
      <c r="M171" s="74"/>
      <c r="N171" s="70"/>
    </row>
    <row r="172" spans="5:14" x14ac:dyDescent="0.2">
      <c r="E172" s="47" t="s">
        <v>55</v>
      </c>
      <c r="F172" s="50">
        <v>291</v>
      </c>
      <c r="G172" s="89"/>
      <c r="H172" s="90"/>
      <c r="I172" s="90"/>
      <c r="J172" s="89"/>
      <c r="K172" s="14"/>
      <c r="L172" s="14"/>
      <c r="M172" s="74"/>
      <c r="N172" s="70"/>
    </row>
    <row r="173" spans="5:14" x14ac:dyDescent="0.2">
      <c r="E173" s="47" t="s">
        <v>56</v>
      </c>
      <c r="F173" s="50">
        <v>292</v>
      </c>
      <c r="G173" s="89"/>
      <c r="H173" s="90"/>
      <c r="I173" s="90"/>
      <c r="J173" s="89"/>
      <c r="K173" s="23"/>
      <c r="L173" s="14"/>
      <c r="M173" s="74"/>
      <c r="N173" s="70"/>
    </row>
    <row r="174" spans="5:14" ht="37.5" x14ac:dyDescent="0.2">
      <c r="E174" s="152" t="s">
        <v>120</v>
      </c>
      <c r="F174" s="149">
        <v>300</v>
      </c>
      <c r="G174" s="89"/>
      <c r="H174" s="90"/>
      <c r="I174" s="90"/>
      <c r="J174" s="89"/>
      <c r="K174" s="51"/>
      <c r="L174" s="51"/>
      <c r="M174" s="78"/>
      <c r="N174" s="70"/>
    </row>
    <row r="175" spans="5:14" x14ac:dyDescent="0.2">
      <c r="E175" s="157" t="s">
        <v>57</v>
      </c>
      <c r="F175" s="157"/>
      <c r="G175" s="157"/>
      <c r="H175" s="157"/>
      <c r="I175" s="157"/>
      <c r="J175" s="157"/>
      <c r="K175" s="157"/>
      <c r="L175" s="157"/>
      <c r="M175" s="160"/>
      <c r="N175" s="70"/>
    </row>
    <row r="176" spans="5:14" x14ac:dyDescent="0.2">
      <c r="E176" s="152" t="s">
        <v>58</v>
      </c>
      <c r="F176" s="149">
        <v>400</v>
      </c>
      <c r="G176" s="127">
        <v>924.4</v>
      </c>
      <c r="H176" s="115">
        <f t="shared" ref="H176:M176" si="4">H138+H145</f>
        <v>980</v>
      </c>
      <c r="I176" s="115">
        <f t="shared" si="4"/>
        <v>918.80099999999993</v>
      </c>
      <c r="J176" s="112">
        <f t="shared" si="4"/>
        <v>384.49</v>
      </c>
      <c r="K176" s="14">
        <f t="shared" si="4"/>
        <v>534.31100000000004</v>
      </c>
      <c r="L176" s="14">
        <f t="shared" si="4"/>
        <v>0</v>
      </c>
      <c r="M176" s="74">
        <f t="shared" si="4"/>
        <v>0</v>
      </c>
      <c r="N176" s="70"/>
    </row>
    <row r="177" spans="5:14" x14ac:dyDescent="0.2">
      <c r="E177" s="152" t="s">
        <v>36</v>
      </c>
      <c r="F177" s="149">
        <v>410</v>
      </c>
      <c r="G177" s="127">
        <v>1802.35</v>
      </c>
      <c r="H177" s="115">
        <f t="shared" ref="H177:J178" si="5">H151+H163</f>
        <v>1851</v>
      </c>
      <c r="I177" s="115">
        <f t="shared" si="5"/>
        <v>1732.1799999999998</v>
      </c>
      <c r="J177" s="112">
        <f t="shared" si="5"/>
        <v>910.3</v>
      </c>
      <c r="K177" s="14">
        <f t="shared" ref="K177:M178" si="6">K151+K163</f>
        <v>821.87999999999988</v>
      </c>
      <c r="L177" s="14">
        <f t="shared" si="6"/>
        <v>0</v>
      </c>
      <c r="M177" s="74">
        <f t="shared" si="6"/>
        <v>0</v>
      </c>
      <c r="N177" s="70"/>
    </row>
    <row r="178" spans="5:14" x14ac:dyDescent="0.2">
      <c r="E178" s="152" t="s">
        <v>37</v>
      </c>
      <c r="F178" s="149">
        <v>420</v>
      </c>
      <c r="G178" s="127">
        <v>338.53</v>
      </c>
      <c r="H178" s="115">
        <f t="shared" si="5"/>
        <v>407</v>
      </c>
      <c r="I178" s="115">
        <f t="shared" si="5"/>
        <v>367.07</v>
      </c>
      <c r="J178" s="112">
        <f t="shared" si="5"/>
        <v>188.95999999999998</v>
      </c>
      <c r="K178" s="14">
        <f t="shared" si="6"/>
        <v>178.11</v>
      </c>
      <c r="L178" s="14">
        <f t="shared" si="6"/>
        <v>0</v>
      </c>
      <c r="M178" s="74">
        <f t="shared" si="6"/>
        <v>0</v>
      </c>
      <c r="N178" s="70"/>
    </row>
    <row r="179" spans="5:14" ht="75" x14ac:dyDescent="0.2">
      <c r="E179" s="152" t="s">
        <v>38</v>
      </c>
      <c r="F179" s="149">
        <v>430</v>
      </c>
      <c r="G179" s="127"/>
      <c r="H179" s="115"/>
      <c r="I179" s="115"/>
      <c r="J179" s="111"/>
      <c r="K179" s="14">
        <f>K153</f>
        <v>0</v>
      </c>
      <c r="L179" s="14">
        <f>L153</f>
        <v>0</v>
      </c>
      <c r="M179" s="74">
        <f>M153</f>
        <v>0</v>
      </c>
      <c r="N179" s="70"/>
    </row>
    <row r="180" spans="5:14" x14ac:dyDescent="0.2">
      <c r="E180" s="152"/>
      <c r="F180" s="149">
        <v>440</v>
      </c>
      <c r="G180" s="127"/>
      <c r="H180" s="115"/>
      <c r="I180" s="115"/>
      <c r="J180" s="111"/>
      <c r="K180" s="52"/>
      <c r="L180" s="52"/>
      <c r="M180" s="79"/>
      <c r="N180" s="70"/>
    </row>
    <row r="181" spans="5:14" x14ac:dyDescent="0.2">
      <c r="E181" s="152" t="s">
        <v>59</v>
      </c>
      <c r="F181" s="149">
        <v>450</v>
      </c>
      <c r="G181" s="127">
        <v>298.7</v>
      </c>
      <c r="H181" s="115">
        <v>349</v>
      </c>
      <c r="I181" s="115">
        <f>I154+I156+I158+I160+I162+I165+I170</f>
        <v>220.04000000000005</v>
      </c>
      <c r="J181" s="112">
        <f>J154+J156+J158+J160+J162+J165+J170</f>
        <v>136.09</v>
      </c>
      <c r="K181" s="112">
        <f>K154+K156+K158+K160+K162+K165+K170</f>
        <v>83.949999999999989</v>
      </c>
      <c r="L181" s="14"/>
      <c r="M181" s="74"/>
      <c r="N181" s="70"/>
    </row>
    <row r="182" spans="5:14" x14ac:dyDescent="0.2">
      <c r="E182" s="148" t="s">
        <v>132</v>
      </c>
      <c r="F182" s="102">
        <v>460</v>
      </c>
      <c r="G182" s="127">
        <v>3412.58</v>
      </c>
      <c r="H182" s="115">
        <f>SUM(H176:H181)</f>
        <v>3587</v>
      </c>
      <c r="I182" s="115">
        <f>SUM(I176:I181)</f>
        <v>3238.0909999999999</v>
      </c>
      <c r="J182" s="127">
        <f>SUM(J176:J181)</f>
        <v>1619.84</v>
      </c>
      <c r="K182" s="127">
        <f>SUM(K176:K181)</f>
        <v>1618.251</v>
      </c>
      <c r="L182" s="18"/>
      <c r="M182" s="75"/>
      <c r="N182" s="70"/>
    </row>
    <row r="183" spans="5:14" x14ac:dyDescent="0.2">
      <c r="E183" s="157" t="s">
        <v>60</v>
      </c>
      <c r="F183" s="157"/>
      <c r="G183" s="157"/>
      <c r="H183" s="157"/>
      <c r="I183" s="157"/>
      <c r="J183" s="157"/>
      <c r="K183" s="157"/>
      <c r="L183" s="157"/>
      <c r="M183" s="160"/>
      <c r="N183" s="70"/>
    </row>
    <row r="184" spans="5:14" x14ac:dyDescent="0.2">
      <c r="E184" s="24" t="s">
        <v>61</v>
      </c>
      <c r="F184" s="68">
        <v>500</v>
      </c>
      <c r="G184" s="102"/>
      <c r="H184" s="103"/>
      <c r="I184" s="91"/>
      <c r="J184" s="91"/>
      <c r="K184" s="14">
        <f>K185+K186</f>
        <v>0</v>
      </c>
      <c r="L184" s="14">
        <f>L185+L186</f>
        <v>0</v>
      </c>
      <c r="M184" s="74">
        <f>M185+M186</f>
        <v>0</v>
      </c>
      <c r="N184" s="70"/>
    </row>
    <row r="185" spans="5:14" ht="37.5" x14ac:dyDescent="0.2">
      <c r="E185" s="24" t="s">
        <v>62</v>
      </c>
      <c r="F185" s="50">
        <v>501</v>
      </c>
      <c r="G185" s="50"/>
      <c r="H185" s="23"/>
      <c r="I185" s="90"/>
      <c r="J185" s="90"/>
      <c r="K185" s="28"/>
      <c r="L185" s="14"/>
      <c r="M185" s="74"/>
      <c r="N185" s="70"/>
    </row>
    <row r="186" spans="5:14" ht="46.5" customHeight="1" x14ac:dyDescent="0.2">
      <c r="E186" s="24" t="s">
        <v>162</v>
      </c>
      <c r="F186" s="50">
        <v>502</v>
      </c>
      <c r="G186" s="50"/>
      <c r="H186" s="28"/>
      <c r="I186" s="90"/>
      <c r="J186" s="90"/>
      <c r="K186" s="28"/>
      <c r="L186" s="14"/>
      <c r="M186" s="74"/>
      <c r="N186" s="71"/>
    </row>
    <row r="187" spans="5:14" ht="37.5" x14ac:dyDescent="0.2">
      <c r="E187" s="67" t="s">
        <v>63</v>
      </c>
      <c r="F187" s="29">
        <v>510</v>
      </c>
      <c r="G187" s="29"/>
      <c r="H187" s="128">
        <v>3.2</v>
      </c>
      <c r="I187" s="128">
        <f>SUM(J187:M187)</f>
        <v>3.2</v>
      </c>
      <c r="J187" s="129">
        <f>SUM(J188:J193)</f>
        <v>3.2</v>
      </c>
      <c r="K187" s="18">
        <f>SUM(K188:K193)</f>
        <v>0</v>
      </c>
      <c r="L187" s="18">
        <f>SUM(L188:L193)</f>
        <v>0</v>
      </c>
      <c r="M187" s="75">
        <f>SUM(M188:M193)</f>
        <v>0</v>
      </c>
      <c r="N187" s="70"/>
    </row>
    <row r="188" spans="5:14" x14ac:dyDescent="0.2">
      <c r="E188" s="24" t="s">
        <v>64</v>
      </c>
      <c r="F188" s="53">
        <v>511</v>
      </c>
      <c r="G188" s="53"/>
      <c r="H188" s="129"/>
      <c r="I188" s="129"/>
      <c r="J188" s="129"/>
      <c r="K188" s="14"/>
      <c r="L188" s="14"/>
      <c r="M188" s="74"/>
      <c r="N188" s="70"/>
    </row>
    <row r="189" spans="5:14" ht="37.5" x14ac:dyDescent="0.2">
      <c r="E189" s="24" t="s">
        <v>65</v>
      </c>
      <c r="F189" s="54">
        <v>512</v>
      </c>
      <c r="G189" s="54"/>
      <c r="H189" s="129"/>
      <c r="I189" s="129"/>
      <c r="J189" s="129"/>
      <c r="K189" s="14"/>
      <c r="L189" s="14"/>
      <c r="M189" s="74"/>
      <c r="N189" s="70"/>
    </row>
    <row r="190" spans="5:14" ht="37.5" x14ac:dyDescent="0.2">
      <c r="E190" s="24" t="s">
        <v>66</v>
      </c>
      <c r="F190" s="53">
        <v>513</v>
      </c>
      <c r="G190" s="53"/>
      <c r="H190" s="129">
        <v>3.2</v>
      </c>
      <c r="I190" s="129">
        <v>3.2</v>
      </c>
      <c r="J190" s="129">
        <v>3.2</v>
      </c>
      <c r="K190" s="14"/>
      <c r="L190" s="14"/>
      <c r="M190" s="74"/>
      <c r="N190" s="70"/>
    </row>
    <row r="191" spans="5:14" ht="37.5" x14ac:dyDescent="0.2">
      <c r="E191" s="24" t="s">
        <v>67</v>
      </c>
      <c r="F191" s="54">
        <v>514</v>
      </c>
      <c r="G191" s="54"/>
      <c r="H191" s="14"/>
      <c r="I191" s="14"/>
      <c r="J191" s="14"/>
      <c r="K191" s="14"/>
      <c r="L191" s="14"/>
      <c r="M191" s="74"/>
      <c r="N191" s="70"/>
    </row>
    <row r="192" spans="5:14" ht="56.25" x14ac:dyDescent="0.2">
      <c r="E192" s="24" t="s">
        <v>68</v>
      </c>
      <c r="F192" s="53">
        <v>515</v>
      </c>
      <c r="G192" s="53"/>
      <c r="H192" s="14"/>
      <c r="I192" s="14"/>
      <c r="J192" s="14"/>
      <c r="K192" s="14"/>
      <c r="L192" s="14"/>
      <c r="M192" s="74"/>
      <c r="N192" s="70"/>
    </row>
    <row r="193" spans="5:14" x14ac:dyDescent="0.2">
      <c r="E193" s="24" t="s">
        <v>69</v>
      </c>
      <c r="F193" s="55">
        <v>516</v>
      </c>
      <c r="G193" s="55"/>
      <c r="H193" s="23"/>
      <c r="I193" s="14">
        <f>SUM(J193:M193)</f>
        <v>0</v>
      </c>
      <c r="J193" s="14"/>
      <c r="K193" s="14"/>
      <c r="L193" s="14"/>
      <c r="M193" s="74"/>
      <c r="N193" s="70"/>
    </row>
    <row r="194" spans="5:14" x14ac:dyDescent="0.2">
      <c r="E194" s="157" t="s">
        <v>70</v>
      </c>
      <c r="F194" s="157"/>
      <c r="G194" s="157"/>
      <c r="H194" s="157"/>
      <c r="I194" s="157"/>
      <c r="J194" s="157"/>
      <c r="K194" s="157"/>
      <c r="L194" s="157"/>
      <c r="M194" s="160"/>
      <c r="N194" s="70"/>
    </row>
    <row r="195" spans="5:14" ht="37.5" x14ac:dyDescent="0.2">
      <c r="E195" s="24" t="s">
        <v>71</v>
      </c>
      <c r="F195" s="30">
        <v>600</v>
      </c>
      <c r="G195" s="30"/>
      <c r="H195" s="28"/>
      <c r="I195" s="14"/>
      <c r="J195" s="14">
        <f>J198+J199</f>
        <v>0</v>
      </c>
      <c r="K195" s="14">
        <f>K198</f>
        <v>0</v>
      </c>
      <c r="L195" s="14">
        <f>L198</f>
        <v>0</v>
      </c>
      <c r="M195" s="74">
        <f>M198</f>
        <v>0</v>
      </c>
      <c r="N195" s="70"/>
    </row>
    <row r="196" spans="5:14" x14ac:dyDescent="0.2">
      <c r="E196" s="47" t="s">
        <v>72</v>
      </c>
      <c r="F196" s="55">
        <v>601</v>
      </c>
      <c r="G196" s="55"/>
      <c r="H196" s="28"/>
      <c r="I196" s="14"/>
      <c r="J196" s="14"/>
      <c r="K196" s="14"/>
      <c r="L196" s="14"/>
      <c r="M196" s="74"/>
      <c r="N196" s="70"/>
    </row>
    <row r="197" spans="5:14" x14ac:dyDescent="0.2">
      <c r="E197" s="47" t="s">
        <v>73</v>
      </c>
      <c r="F197" s="55">
        <v>602</v>
      </c>
      <c r="G197" s="55"/>
      <c r="H197" s="28"/>
      <c r="I197" s="14"/>
      <c r="J197" s="14"/>
      <c r="K197" s="14"/>
      <c r="L197" s="14"/>
      <c r="M197" s="74"/>
      <c r="N197" s="70"/>
    </row>
    <row r="198" spans="5:14" x14ac:dyDescent="0.2">
      <c r="E198" s="47" t="s">
        <v>74</v>
      </c>
      <c r="F198" s="55">
        <v>603</v>
      </c>
      <c r="G198" s="55"/>
      <c r="H198" s="28"/>
      <c r="I198" s="14"/>
      <c r="J198" s="14"/>
      <c r="K198" s="14"/>
      <c r="L198" s="14"/>
      <c r="M198" s="74"/>
      <c r="N198" s="70"/>
    </row>
    <row r="199" spans="5:14" x14ac:dyDescent="0.2">
      <c r="E199" s="24" t="s">
        <v>94</v>
      </c>
      <c r="F199" s="30">
        <v>610</v>
      </c>
      <c r="G199" s="30"/>
      <c r="H199" s="14"/>
      <c r="I199" s="18"/>
      <c r="J199" s="14"/>
      <c r="K199" s="14"/>
      <c r="L199" s="14"/>
      <c r="M199" s="74"/>
      <c r="N199" s="70"/>
    </row>
    <row r="200" spans="5:14" ht="37.5" x14ac:dyDescent="0.2">
      <c r="E200" s="24" t="s">
        <v>75</v>
      </c>
      <c r="F200" s="30">
        <v>620</v>
      </c>
      <c r="G200" s="30"/>
      <c r="H200" s="31"/>
      <c r="I200" s="18"/>
      <c r="J200" s="14"/>
      <c r="K200" s="14"/>
      <c r="L200" s="14"/>
      <c r="M200" s="74"/>
      <c r="N200" s="70"/>
    </row>
    <row r="201" spans="5:14" x14ac:dyDescent="0.2">
      <c r="E201" s="47" t="s">
        <v>72</v>
      </c>
      <c r="F201" s="55">
        <v>621</v>
      </c>
      <c r="G201" s="55"/>
      <c r="H201" s="23"/>
      <c r="I201" s="14">
        <f>SUM(J201:M201)</f>
        <v>0</v>
      </c>
      <c r="J201" s="14"/>
      <c r="K201" s="14"/>
      <c r="L201" s="14"/>
      <c r="M201" s="74"/>
      <c r="N201" s="70"/>
    </row>
    <row r="202" spans="5:14" x14ac:dyDescent="0.2">
      <c r="E202" s="47" t="s">
        <v>73</v>
      </c>
      <c r="F202" s="55">
        <v>622</v>
      </c>
      <c r="G202" s="55"/>
      <c r="H202" s="23"/>
      <c r="I202" s="14">
        <f>SUM(J202:M202)</f>
        <v>0</v>
      </c>
      <c r="J202" s="14"/>
      <c r="K202" s="14"/>
      <c r="L202" s="14"/>
      <c r="M202" s="74"/>
      <c r="N202" s="70"/>
    </row>
    <row r="203" spans="5:14" x14ac:dyDescent="0.2">
      <c r="E203" s="47" t="s">
        <v>74</v>
      </c>
      <c r="F203" s="55">
        <v>623</v>
      </c>
      <c r="G203" s="55"/>
      <c r="H203" s="23"/>
      <c r="I203" s="14">
        <f>SUM(J203:M203)</f>
        <v>0</v>
      </c>
      <c r="J203" s="14"/>
      <c r="K203" s="14"/>
      <c r="L203" s="14"/>
      <c r="M203" s="74"/>
      <c r="N203" s="70"/>
    </row>
    <row r="204" spans="5:14" x14ac:dyDescent="0.2">
      <c r="E204" s="24" t="s">
        <v>39</v>
      </c>
      <c r="F204" s="30">
        <v>630</v>
      </c>
      <c r="G204" s="30"/>
      <c r="H204" s="23"/>
      <c r="I204" s="14">
        <f>SUM(J204:M204)</f>
        <v>0</v>
      </c>
      <c r="J204" s="14"/>
      <c r="K204" s="14"/>
      <c r="L204" s="14"/>
      <c r="M204" s="74"/>
      <c r="N204" s="70"/>
    </row>
    <row r="205" spans="5:14" x14ac:dyDescent="0.2">
      <c r="E205" s="62" t="s">
        <v>76</v>
      </c>
      <c r="F205" s="65">
        <v>700</v>
      </c>
      <c r="G205" s="97">
        <v>2854.65</v>
      </c>
      <c r="H205" s="93">
        <f>H131</f>
        <v>3446.6000000000004</v>
      </c>
      <c r="I205" s="93">
        <f>I131+I184</f>
        <v>2655.27</v>
      </c>
      <c r="J205" s="93">
        <f>J131+J184</f>
        <v>1258.6100000000001</v>
      </c>
      <c r="K205" s="93">
        <f>K131+K184</f>
        <v>1396.66</v>
      </c>
      <c r="L205" s="66"/>
      <c r="M205" s="80"/>
      <c r="N205" s="70"/>
    </row>
    <row r="206" spans="5:14" x14ac:dyDescent="0.2">
      <c r="E206" s="62" t="s">
        <v>77</v>
      </c>
      <c r="F206" s="65">
        <v>800</v>
      </c>
      <c r="G206" s="97">
        <v>3412.58</v>
      </c>
      <c r="H206" s="93">
        <f>H182</f>
        <v>3587</v>
      </c>
      <c r="I206" s="93">
        <f>I182</f>
        <v>3238.0909999999999</v>
      </c>
      <c r="J206" s="93">
        <f>J182</f>
        <v>1619.84</v>
      </c>
      <c r="K206" s="93">
        <f>K182</f>
        <v>1618.251</v>
      </c>
      <c r="L206" s="66"/>
      <c r="M206" s="80"/>
      <c r="N206" s="70"/>
    </row>
    <row r="207" spans="5:14" x14ac:dyDescent="0.2">
      <c r="E207" s="62" t="s">
        <v>131</v>
      </c>
      <c r="F207" s="65">
        <v>850</v>
      </c>
      <c r="G207" s="97">
        <v>-557.92999999999995</v>
      </c>
      <c r="H207" s="93">
        <f>H205-H206</f>
        <v>-140.39999999999964</v>
      </c>
      <c r="I207" s="93">
        <f>I205-I206</f>
        <v>-582.82099999999991</v>
      </c>
      <c r="J207" s="93">
        <f>J205-J206</f>
        <v>-361.22999999999979</v>
      </c>
      <c r="K207" s="93">
        <f>K205-K206</f>
        <v>-221.59099999999989</v>
      </c>
      <c r="L207" s="66"/>
      <c r="M207" s="80"/>
      <c r="N207" s="70"/>
    </row>
    <row r="208" spans="5:14" x14ac:dyDescent="0.2">
      <c r="E208" s="157" t="s">
        <v>78</v>
      </c>
      <c r="F208" s="157"/>
      <c r="G208" s="91"/>
      <c r="H208" s="91" t="s">
        <v>79</v>
      </c>
      <c r="I208" s="91" t="s">
        <v>191</v>
      </c>
      <c r="J208" s="91" t="s">
        <v>135</v>
      </c>
      <c r="K208" s="22" t="s">
        <v>191</v>
      </c>
      <c r="L208" s="22"/>
      <c r="M208" s="81"/>
      <c r="N208" s="70"/>
    </row>
    <row r="209" spans="5:14" x14ac:dyDescent="0.2">
      <c r="E209" s="24" t="s">
        <v>80</v>
      </c>
      <c r="F209" s="25">
        <v>900</v>
      </c>
      <c r="G209" s="121">
        <v>23</v>
      </c>
      <c r="H209" s="104" t="s">
        <v>163</v>
      </c>
      <c r="I209" s="104" t="s">
        <v>163</v>
      </c>
      <c r="J209" s="104" t="s">
        <v>163</v>
      </c>
      <c r="K209" s="104">
        <v>23</v>
      </c>
      <c r="L209" s="56"/>
      <c r="M209" s="82"/>
      <c r="N209" s="70"/>
    </row>
    <row r="210" spans="5:14" x14ac:dyDescent="0.2">
      <c r="E210" s="24" t="s">
        <v>81</v>
      </c>
      <c r="F210" s="25">
        <v>910</v>
      </c>
      <c r="G210" s="25"/>
      <c r="H210" s="23"/>
      <c r="I210" s="23"/>
      <c r="J210" s="14"/>
      <c r="K210" s="14"/>
      <c r="L210" s="14"/>
      <c r="M210" s="74"/>
      <c r="N210" s="70"/>
    </row>
    <row r="211" spans="5:14" x14ac:dyDescent="0.2">
      <c r="E211" s="24" t="s">
        <v>82</v>
      </c>
      <c r="F211" s="25">
        <v>920</v>
      </c>
      <c r="G211" s="25"/>
      <c r="H211" s="23"/>
      <c r="I211" s="23"/>
      <c r="J211" s="23">
        <f>-K211-J1099</f>
        <v>0</v>
      </c>
      <c r="K211" s="23">
        <f>-L211-K1099</f>
        <v>0</v>
      </c>
      <c r="L211" s="23">
        <f>-M211-L1099</f>
        <v>0</v>
      </c>
      <c r="M211" s="83">
        <v>0</v>
      </c>
      <c r="N211" s="70"/>
    </row>
    <row r="212" spans="5:14" ht="37.5" x14ac:dyDescent="0.2">
      <c r="E212" s="24" t="s">
        <v>83</v>
      </c>
      <c r="F212" s="25">
        <v>930</v>
      </c>
      <c r="G212" s="25"/>
      <c r="H212" s="23"/>
      <c r="I212" s="23"/>
      <c r="J212" s="23">
        <f>-L1081</f>
        <v>0</v>
      </c>
      <c r="K212" s="23">
        <f>-M1081</f>
        <v>0</v>
      </c>
      <c r="L212" s="23"/>
      <c r="M212" s="83">
        <v>0</v>
      </c>
      <c r="N212" s="70"/>
    </row>
    <row r="213" spans="5:14" ht="33" customHeight="1" x14ac:dyDescent="0.2">
      <c r="E213" s="158" t="s">
        <v>122</v>
      </c>
      <c r="F213" s="158"/>
      <c r="G213" s="158"/>
      <c r="H213" s="158"/>
      <c r="I213" s="158"/>
      <c r="J213" s="158"/>
      <c r="K213" s="158"/>
      <c r="L213" s="158"/>
      <c r="M213" s="159"/>
      <c r="N213" s="70"/>
    </row>
    <row r="214" spans="5:14" x14ac:dyDescent="0.2">
      <c r="E214" s="24" t="s">
        <v>1</v>
      </c>
      <c r="F214" s="164" t="s">
        <v>97</v>
      </c>
      <c r="G214" s="164"/>
      <c r="H214" s="164"/>
      <c r="I214" s="164"/>
      <c r="J214" s="164"/>
      <c r="K214" s="41"/>
      <c r="L214" s="57" t="s">
        <v>2</v>
      </c>
      <c r="M214" s="84">
        <v>41845519</v>
      </c>
      <c r="N214" s="70"/>
    </row>
    <row r="215" spans="5:14" x14ac:dyDescent="0.2">
      <c r="E215" s="24" t="s">
        <v>3</v>
      </c>
      <c r="F215" s="164" t="s">
        <v>4</v>
      </c>
      <c r="G215" s="164"/>
      <c r="H215" s="164"/>
      <c r="I215" s="164"/>
      <c r="J215" s="57"/>
      <c r="K215" s="57"/>
      <c r="L215" s="57" t="s">
        <v>5</v>
      </c>
      <c r="M215" s="84">
        <v>150</v>
      </c>
      <c r="N215" s="70"/>
    </row>
    <row r="216" spans="5:14" x14ac:dyDescent="0.2">
      <c r="E216" s="24" t="s">
        <v>6</v>
      </c>
      <c r="F216" s="164" t="s">
        <v>98</v>
      </c>
      <c r="G216" s="164"/>
      <c r="H216" s="164"/>
      <c r="I216" s="164"/>
      <c r="J216" s="57"/>
      <c r="K216" s="57"/>
      <c r="L216" s="57" t="s">
        <v>7</v>
      </c>
      <c r="M216" s="84">
        <v>262360100</v>
      </c>
      <c r="N216" s="70"/>
    </row>
    <row r="217" spans="5:14" x14ac:dyDescent="0.2">
      <c r="E217" s="24" t="s">
        <v>8</v>
      </c>
      <c r="F217" s="164" t="s">
        <v>89</v>
      </c>
      <c r="G217" s="164"/>
      <c r="H217" s="164"/>
      <c r="I217" s="164"/>
      <c r="J217" s="164"/>
      <c r="K217" s="41"/>
      <c r="L217" s="57" t="s">
        <v>9</v>
      </c>
      <c r="M217" s="84"/>
      <c r="N217" s="70"/>
    </row>
    <row r="218" spans="5:14" x14ac:dyDescent="0.2">
      <c r="E218" s="24" t="s">
        <v>10</v>
      </c>
      <c r="F218" s="164"/>
      <c r="G218" s="164"/>
      <c r="H218" s="164"/>
      <c r="I218" s="164"/>
      <c r="J218" s="41"/>
      <c r="K218" s="41"/>
      <c r="L218" s="57" t="s">
        <v>11</v>
      </c>
      <c r="M218" s="84" t="s">
        <v>99</v>
      </c>
      <c r="N218" s="70"/>
    </row>
    <row r="219" spans="5:14" x14ac:dyDescent="0.2">
      <c r="E219" s="24"/>
      <c r="F219" s="24"/>
      <c r="G219" s="24"/>
      <c r="H219" s="24"/>
      <c r="I219" s="24"/>
      <c r="J219" s="41"/>
      <c r="K219" s="41"/>
      <c r="L219" s="57"/>
      <c r="M219" s="84"/>
      <c r="N219" s="70"/>
    </row>
    <row r="220" spans="5:14" x14ac:dyDescent="0.2">
      <c r="E220" s="24"/>
      <c r="F220" s="24"/>
      <c r="G220" s="24"/>
      <c r="H220" s="24"/>
      <c r="I220" s="24"/>
      <c r="J220" s="41"/>
      <c r="K220" s="41"/>
      <c r="L220" s="57"/>
      <c r="M220" s="84"/>
      <c r="N220" s="70"/>
    </row>
    <row r="221" spans="5:14" x14ac:dyDescent="0.2">
      <c r="E221" s="24" t="s">
        <v>12</v>
      </c>
      <c r="F221" s="164" t="s">
        <v>84</v>
      </c>
      <c r="G221" s="164"/>
      <c r="H221" s="164"/>
      <c r="I221" s="164"/>
      <c r="J221" s="164"/>
      <c r="K221" s="165"/>
      <c r="L221" s="165"/>
      <c r="M221" s="73"/>
      <c r="N221" s="70"/>
    </row>
    <row r="222" spans="5:14" x14ac:dyDescent="0.2">
      <c r="E222" s="24" t="s">
        <v>13</v>
      </c>
      <c r="F222" s="164" t="s">
        <v>14</v>
      </c>
      <c r="G222" s="164"/>
      <c r="H222" s="164"/>
      <c r="I222" s="164"/>
      <c r="J222" s="164"/>
      <c r="K222" s="165"/>
      <c r="L222" s="165"/>
      <c r="M222" s="85"/>
      <c r="N222" s="70"/>
    </row>
    <row r="223" spans="5:14" ht="37.5" x14ac:dyDescent="0.2">
      <c r="E223" s="24" t="s">
        <v>100</v>
      </c>
      <c r="F223" s="161"/>
      <c r="G223" s="161"/>
      <c r="H223" s="161"/>
      <c r="I223" s="161"/>
      <c r="J223" s="41"/>
      <c r="K223" s="41"/>
      <c r="L223" s="41"/>
      <c r="M223" s="85"/>
      <c r="N223" s="70"/>
    </row>
    <row r="224" spans="5:14" x14ac:dyDescent="0.2">
      <c r="E224" s="24" t="s">
        <v>15</v>
      </c>
      <c r="F224" s="161" t="s">
        <v>101</v>
      </c>
      <c r="G224" s="161"/>
      <c r="H224" s="161"/>
      <c r="I224" s="161"/>
      <c r="J224" s="161"/>
      <c r="K224" s="57"/>
      <c r="L224" s="57"/>
      <c r="M224" s="86"/>
      <c r="N224" s="70"/>
    </row>
    <row r="225" spans="5:14" x14ac:dyDescent="0.2">
      <c r="E225" s="24" t="s">
        <v>16</v>
      </c>
      <c r="F225" s="161"/>
      <c r="G225" s="161"/>
      <c r="H225" s="161"/>
      <c r="I225" s="161"/>
      <c r="J225" s="41"/>
      <c r="K225" s="41"/>
      <c r="L225" s="41"/>
      <c r="M225" s="85"/>
      <c r="N225" s="70"/>
    </row>
    <row r="226" spans="5:14" x14ac:dyDescent="0.2">
      <c r="E226" s="24" t="s">
        <v>17</v>
      </c>
      <c r="F226" s="161" t="s">
        <v>102</v>
      </c>
      <c r="G226" s="161"/>
      <c r="H226" s="161"/>
      <c r="I226" s="161"/>
      <c r="J226" s="57"/>
      <c r="K226" s="57"/>
      <c r="L226" s="57"/>
      <c r="M226" s="86"/>
      <c r="N226" s="70"/>
    </row>
    <row r="227" spans="5:14" x14ac:dyDescent="0.2">
      <c r="E227" s="22"/>
      <c r="F227" s="69"/>
      <c r="G227" s="69"/>
      <c r="H227" s="22"/>
      <c r="I227" s="22"/>
      <c r="J227" s="22"/>
      <c r="K227" s="22"/>
      <c r="L227" s="22"/>
      <c r="M227" s="81" t="s">
        <v>18</v>
      </c>
      <c r="N227" s="70"/>
    </row>
    <row r="228" spans="5:14" x14ac:dyDescent="0.2">
      <c r="E228" s="162" t="s">
        <v>19</v>
      </c>
      <c r="F228" s="161" t="s">
        <v>20</v>
      </c>
      <c r="G228" s="161" t="s">
        <v>188</v>
      </c>
      <c r="H228" s="161" t="s">
        <v>182</v>
      </c>
      <c r="I228" s="161" t="s">
        <v>187</v>
      </c>
      <c r="J228" s="161" t="s">
        <v>21</v>
      </c>
      <c r="K228" s="161"/>
      <c r="L228" s="161"/>
      <c r="M228" s="163"/>
      <c r="N228" s="70"/>
    </row>
    <row r="229" spans="5:14" ht="63.75" customHeight="1" x14ac:dyDescent="0.2">
      <c r="E229" s="162"/>
      <c r="F229" s="161"/>
      <c r="G229" s="161"/>
      <c r="H229" s="161"/>
      <c r="I229" s="161"/>
      <c r="J229" s="46" t="s">
        <v>22</v>
      </c>
      <c r="K229" s="46" t="s">
        <v>23</v>
      </c>
      <c r="L229" s="46" t="s">
        <v>24</v>
      </c>
      <c r="M229" s="72" t="s">
        <v>25</v>
      </c>
      <c r="N229" s="70"/>
    </row>
    <row r="230" spans="5:14" x14ac:dyDescent="0.2">
      <c r="E230" s="68">
        <v>1</v>
      </c>
      <c r="F230" s="69">
        <v>2</v>
      </c>
      <c r="G230" s="69">
        <v>3</v>
      </c>
      <c r="H230" s="69">
        <v>4</v>
      </c>
      <c r="I230" s="69">
        <v>5</v>
      </c>
      <c r="J230" s="69">
        <v>6</v>
      </c>
      <c r="K230" s="69">
        <v>7</v>
      </c>
      <c r="L230" s="69">
        <v>8</v>
      </c>
      <c r="M230" s="73">
        <v>9</v>
      </c>
      <c r="N230" s="70"/>
    </row>
    <row r="231" spans="5:14" x14ac:dyDescent="0.2">
      <c r="E231" s="157" t="s">
        <v>26</v>
      </c>
      <c r="F231" s="157"/>
      <c r="G231" s="157"/>
      <c r="H231" s="157"/>
      <c r="I231" s="157"/>
      <c r="J231" s="157"/>
      <c r="K231" s="157"/>
      <c r="L231" s="157"/>
      <c r="M231" s="160"/>
      <c r="N231" s="70"/>
    </row>
    <row r="232" spans="5:14" x14ac:dyDescent="0.2">
      <c r="E232" s="157" t="s">
        <v>106</v>
      </c>
      <c r="F232" s="157"/>
      <c r="G232" s="157"/>
      <c r="H232" s="157"/>
      <c r="I232" s="157"/>
      <c r="J232" s="157"/>
      <c r="K232" s="157"/>
      <c r="L232" s="157"/>
      <c r="M232" s="160"/>
      <c r="N232" s="70"/>
    </row>
    <row r="233" spans="5:14" ht="37.5" x14ac:dyDescent="0.2">
      <c r="E233" s="62" t="s">
        <v>173</v>
      </c>
      <c r="F233" s="63">
        <v>100</v>
      </c>
      <c r="G233" s="114">
        <v>618.83000000000004</v>
      </c>
      <c r="H233" s="113">
        <f>H235</f>
        <v>772</v>
      </c>
      <c r="I233" s="113">
        <f>I235+I234</f>
        <v>758.65000000000009</v>
      </c>
      <c r="J233" s="124">
        <f>J235+J234</f>
        <v>317.67</v>
      </c>
      <c r="K233" s="124">
        <f>K235+K234</f>
        <v>440.98</v>
      </c>
      <c r="L233" s="132"/>
      <c r="M233" s="133"/>
      <c r="N233" s="70"/>
    </row>
    <row r="234" spans="5:14" ht="63.75" customHeight="1" x14ac:dyDescent="0.2">
      <c r="E234" s="24" t="s">
        <v>27</v>
      </c>
      <c r="F234" s="68">
        <v>110</v>
      </c>
      <c r="G234" s="111"/>
      <c r="H234" s="115"/>
      <c r="I234" s="112"/>
      <c r="J234" s="112"/>
      <c r="K234" s="129"/>
      <c r="L234" s="129"/>
      <c r="M234" s="130"/>
      <c r="N234" s="70"/>
    </row>
    <row r="235" spans="5:14" ht="70.5" customHeight="1" x14ac:dyDescent="0.2">
      <c r="E235" s="24" t="s">
        <v>28</v>
      </c>
      <c r="F235" s="25">
        <v>111</v>
      </c>
      <c r="G235" s="116">
        <v>618.83000000000004</v>
      </c>
      <c r="H235" s="112">
        <v>772</v>
      </c>
      <c r="I235" s="112">
        <f>J235+K235+L235+M235</f>
        <v>758.65000000000009</v>
      </c>
      <c r="J235" s="112">
        <v>317.67</v>
      </c>
      <c r="K235" s="90">
        <v>440.98</v>
      </c>
      <c r="L235" s="129"/>
      <c r="M235" s="130"/>
      <c r="N235" s="71" t="s">
        <v>137</v>
      </c>
    </row>
    <row r="236" spans="5:14" x14ac:dyDescent="0.2">
      <c r="E236" s="47"/>
      <c r="F236" s="48"/>
      <c r="G236" s="117"/>
      <c r="H236" s="112">
        <f>J236+K236+L236+M236</f>
        <v>0</v>
      </c>
      <c r="I236" s="112"/>
      <c r="J236" s="112"/>
      <c r="K236" s="14"/>
      <c r="L236" s="14"/>
      <c r="M236" s="74"/>
      <c r="N236" s="70"/>
    </row>
    <row r="237" spans="5:14" x14ac:dyDescent="0.2">
      <c r="E237" s="47"/>
      <c r="F237" s="48"/>
      <c r="G237" s="117"/>
      <c r="H237" s="112">
        <f>SUM(J237:M237)</f>
        <v>0</v>
      </c>
      <c r="I237" s="112"/>
      <c r="J237" s="112"/>
      <c r="K237" s="14"/>
      <c r="L237" s="14"/>
      <c r="M237" s="74"/>
      <c r="N237" s="70"/>
    </row>
    <row r="238" spans="5:14" ht="37.5" x14ac:dyDescent="0.2">
      <c r="E238" s="62" t="s">
        <v>29</v>
      </c>
      <c r="F238" s="63">
        <v>120</v>
      </c>
      <c r="G238" s="114">
        <v>618.83000000000004</v>
      </c>
      <c r="H238" s="113">
        <f>H239+H250+H251</f>
        <v>790.2</v>
      </c>
      <c r="I238" s="113">
        <f>I239+I250+I251+I252</f>
        <v>758.65000000000009</v>
      </c>
      <c r="J238" s="124">
        <f>J239+J250+J251+J252</f>
        <v>317.67</v>
      </c>
      <c r="K238" s="124">
        <f>K239+K250+K251+K252</f>
        <v>440.98</v>
      </c>
      <c r="L238" s="132"/>
      <c r="M238" s="133"/>
      <c r="N238" s="70"/>
    </row>
    <row r="239" spans="5:14" ht="37.5" x14ac:dyDescent="0.2">
      <c r="E239" s="24" t="s">
        <v>30</v>
      </c>
      <c r="F239" s="69">
        <v>130</v>
      </c>
      <c r="G239" s="112"/>
      <c r="H239" s="112">
        <v>108.2</v>
      </c>
      <c r="I239" s="112">
        <f>J239+K239</f>
        <v>65.44</v>
      </c>
      <c r="J239" s="112"/>
      <c r="K239" s="129">
        <f>K240+K243</f>
        <v>65.44</v>
      </c>
      <c r="L239" s="129"/>
      <c r="M239" s="130"/>
      <c r="N239" s="70"/>
    </row>
    <row r="240" spans="5:14" ht="37.5" x14ac:dyDescent="0.2">
      <c r="E240" s="24" t="s">
        <v>112</v>
      </c>
      <c r="F240" s="69">
        <v>131</v>
      </c>
      <c r="G240" s="112"/>
      <c r="H240" s="112">
        <v>36.799999999999997</v>
      </c>
      <c r="I240" s="112"/>
      <c r="J240" s="112"/>
      <c r="K240" s="129">
        <v>30.45</v>
      </c>
      <c r="L240" s="129"/>
      <c r="M240" s="130"/>
      <c r="N240" s="70"/>
    </row>
    <row r="241" spans="5:14" ht="37.5" x14ac:dyDescent="0.2">
      <c r="E241" s="24" t="s">
        <v>113</v>
      </c>
      <c r="F241" s="69">
        <v>132</v>
      </c>
      <c r="G241" s="112"/>
      <c r="H241" s="112"/>
      <c r="I241" s="112"/>
      <c r="J241" s="112"/>
      <c r="K241" s="129"/>
      <c r="L241" s="129"/>
      <c r="M241" s="130"/>
      <c r="N241" s="70"/>
    </row>
    <row r="242" spans="5:14" x14ac:dyDescent="0.2">
      <c r="E242" s="24" t="s">
        <v>121</v>
      </c>
      <c r="F242" s="69">
        <v>133</v>
      </c>
      <c r="G242" s="112"/>
      <c r="H242" s="112"/>
      <c r="I242" s="112"/>
      <c r="J242" s="112"/>
      <c r="K242" s="129"/>
      <c r="L242" s="129"/>
      <c r="M242" s="130"/>
      <c r="N242" s="70"/>
    </row>
    <row r="243" spans="5:14" x14ac:dyDescent="0.2">
      <c r="E243" s="24" t="s">
        <v>31</v>
      </c>
      <c r="F243" s="69">
        <v>140</v>
      </c>
      <c r="G243" s="112"/>
      <c r="H243" s="112">
        <v>71.400000000000006</v>
      </c>
      <c r="I243" s="112">
        <f>J243+K243</f>
        <v>34.99</v>
      </c>
      <c r="J243" s="112"/>
      <c r="K243" s="129">
        <v>34.99</v>
      </c>
      <c r="L243" s="129"/>
      <c r="M243" s="130"/>
      <c r="N243" s="57"/>
    </row>
    <row r="244" spans="5:14" x14ac:dyDescent="0.2">
      <c r="E244" s="24" t="s">
        <v>121</v>
      </c>
      <c r="F244" s="69"/>
      <c r="G244" s="112"/>
      <c r="H244" s="112"/>
      <c r="I244" s="112"/>
      <c r="J244" s="112"/>
      <c r="K244" s="129"/>
      <c r="L244" s="129"/>
      <c r="M244" s="130"/>
      <c r="N244" s="57"/>
    </row>
    <row r="245" spans="5:14" ht="37.5" x14ac:dyDescent="0.2">
      <c r="E245" s="24" t="s">
        <v>32</v>
      </c>
      <c r="F245" s="69">
        <v>150</v>
      </c>
      <c r="G245" s="112"/>
      <c r="H245" s="112"/>
      <c r="I245" s="112"/>
      <c r="J245" s="112"/>
      <c r="K245" s="129"/>
      <c r="L245" s="129"/>
      <c r="M245" s="130"/>
      <c r="N245" s="57"/>
    </row>
    <row r="246" spans="5:14" ht="37.5" x14ac:dyDescent="0.2">
      <c r="E246" s="47" t="s">
        <v>33</v>
      </c>
      <c r="F246" s="49" t="s">
        <v>114</v>
      </c>
      <c r="G246" s="118"/>
      <c r="H246" s="112"/>
      <c r="I246" s="112"/>
      <c r="J246" s="112"/>
      <c r="K246" s="129"/>
      <c r="L246" s="129"/>
      <c r="M246" s="130"/>
      <c r="N246" s="57"/>
    </row>
    <row r="247" spans="5:14" ht="37.5" x14ac:dyDescent="0.2">
      <c r="E247" s="47" t="s">
        <v>34</v>
      </c>
      <c r="F247" s="49" t="s">
        <v>115</v>
      </c>
      <c r="G247" s="118"/>
      <c r="H247" s="112"/>
      <c r="I247" s="112"/>
      <c r="J247" s="112"/>
      <c r="K247" s="129"/>
      <c r="L247" s="129"/>
      <c r="M247" s="130"/>
      <c r="N247" s="57"/>
    </row>
    <row r="248" spans="5:14" ht="37.5" x14ac:dyDescent="0.2">
      <c r="E248" s="47" t="s">
        <v>35</v>
      </c>
      <c r="F248" s="49" t="s">
        <v>116</v>
      </c>
      <c r="G248" s="118"/>
      <c r="H248" s="112"/>
      <c r="I248" s="112"/>
      <c r="J248" s="112"/>
      <c r="K248" s="129"/>
      <c r="L248" s="112"/>
      <c r="M248" s="130"/>
      <c r="N248" s="57"/>
    </row>
    <row r="249" spans="5:14" ht="37.5" x14ac:dyDescent="0.2">
      <c r="E249" s="47" t="s">
        <v>117</v>
      </c>
      <c r="F249" s="69">
        <v>151</v>
      </c>
      <c r="G249" s="112"/>
      <c r="H249" s="112"/>
      <c r="I249" s="112"/>
      <c r="J249" s="112"/>
      <c r="K249" s="129"/>
      <c r="L249" s="129"/>
      <c r="M249" s="130"/>
      <c r="N249" s="57"/>
    </row>
    <row r="250" spans="5:14" x14ac:dyDescent="0.2">
      <c r="E250" s="24" t="s">
        <v>36</v>
      </c>
      <c r="F250" s="69">
        <v>160</v>
      </c>
      <c r="G250" s="115">
        <v>507.24</v>
      </c>
      <c r="H250" s="115">
        <v>559</v>
      </c>
      <c r="I250" s="115">
        <f>J250+K250+L250+M250</f>
        <v>567.18000000000006</v>
      </c>
      <c r="J250" s="112">
        <v>259.36</v>
      </c>
      <c r="K250" s="129">
        <v>307.82</v>
      </c>
      <c r="L250" s="129"/>
      <c r="M250" s="130"/>
      <c r="N250" s="57"/>
    </row>
    <row r="251" spans="5:14" x14ac:dyDescent="0.2">
      <c r="E251" s="24" t="s">
        <v>37</v>
      </c>
      <c r="F251" s="69">
        <v>170</v>
      </c>
      <c r="G251" s="115">
        <v>111.59</v>
      </c>
      <c r="H251" s="115">
        <v>123</v>
      </c>
      <c r="I251" s="115">
        <f>J251+K251+L251+M251</f>
        <v>126.03</v>
      </c>
      <c r="J251" s="112">
        <v>58.31</v>
      </c>
      <c r="K251" s="129">
        <v>67.72</v>
      </c>
      <c r="L251" s="129"/>
      <c r="M251" s="130"/>
      <c r="N251" s="57"/>
    </row>
    <row r="252" spans="5:14" ht="75" x14ac:dyDescent="0.2">
      <c r="E252" s="24" t="s">
        <v>38</v>
      </c>
      <c r="F252" s="69">
        <v>180</v>
      </c>
      <c r="G252" s="112"/>
      <c r="H252" s="112"/>
      <c r="I252" s="112"/>
      <c r="J252" s="112"/>
      <c r="K252" s="14"/>
      <c r="L252" s="14"/>
      <c r="M252" s="74"/>
      <c r="N252" s="57"/>
    </row>
    <row r="253" spans="5:14" x14ac:dyDescent="0.2">
      <c r="E253" s="24" t="s">
        <v>87</v>
      </c>
      <c r="F253" s="69">
        <v>190</v>
      </c>
      <c r="G253" s="112"/>
      <c r="H253" s="112"/>
      <c r="I253" s="112"/>
      <c r="J253" s="112"/>
      <c r="K253" s="14"/>
      <c r="L253" s="14"/>
      <c r="M253" s="74"/>
      <c r="N253" s="70"/>
    </row>
    <row r="254" spans="5:14" x14ac:dyDescent="0.2">
      <c r="E254" s="24"/>
      <c r="F254" s="69">
        <v>210</v>
      </c>
      <c r="G254" s="112"/>
      <c r="H254" s="119"/>
      <c r="I254" s="119"/>
      <c r="J254" s="119"/>
      <c r="K254" s="20"/>
      <c r="L254" s="20"/>
      <c r="M254" s="76"/>
      <c r="N254" s="70"/>
    </row>
    <row r="255" spans="5:14" x14ac:dyDescent="0.2">
      <c r="E255" s="24" t="s">
        <v>39</v>
      </c>
      <c r="F255" s="69">
        <v>220</v>
      </c>
      <c r="G255" s="112"/>
      <c r="H255" s="112"/>
      <c r="I255" s="112"/>
      <c r="J255" s="112"/>
      <c r="K255" s="14"/>
      <c r="L255" s="14"/>
      <c r="M255" s="74"/>
      <c r="N255" s="70"/>
    </row>
    <row r="256" spans="5:14" x14ac:dyDescent="0.2">
      <c r="E256" s="67" t="s">
        <v>40</v>
      </c>
      <c r="F256" s="25">
        <v>230</v>
      </c>
      <c r="G256" s="116"/>
      <c r="H256" s="112"/>
      <c r="I256" s="112"/>
      <c r="J256" s="112"/>
      <c r="K256" s="14"/>
      <c r="L256" s="14"/>
      <c r="M256" s="74"/>
      <c r="N256" s="70"/>
    </row>
    <row r="257" spans="5:14" ht="37.5" x14ac:dyDescent="0.2">
      <c r="E257" s="47" t="s">
        <v>41</v>
      </c>
      <c r="F257" s="48">
        <v>231</v>
      </c>
      <c r="G257" s="117"/>
      <c r="H257" s="112"/>
      <c r="I257" s="112"/>
      <c r="J257" s="112"/>
      <c r="K257" s="14"/>
      <c r="L257" s="14"/>
      <c r="M257" s="74"/>
      <c r="N257" s="70"/>
    </row>
    <row r="258" spans="5:14" x14ac:dyDescent="0.2">
      <c r="E258" s="47" t="s">
        <v>42</v>
      </c>
      <c r="F258" s="48">
        <v>232</v>
      </c>
      <c r="G258" s="117"/>
      <c r="H258" s="112"/>
      <c r="I258" s="112"/>
      <c r="J258" s="112"/>
      <c r="K258" s="14"/>
      <c r="L258" s="14"/>
      <c r="M258" s="74"/>
      <c r="N258" s="70"/>
    </row>
    <row r="259" spans="5:14" ht="37.5" x14ac:dyDescent="0.2">
      <c r="E259" s="47" t="s">
        <v>43</v>
      </c>
      <c r="F259" s="48">
        <v>233</v>
      </c>
      <c r="G259" s="117"/>
      <c r="H259" s="112"/>
      <c r="I259" s="112"/>
      <c r="J259" s="112"/>
      <c r="K259" s="14"/>
      <c r="L259" s="14"/>
      <c r="M259" s="74"/>
      <c r="N259" s="70"/>
    </row>
    <row r="260" spans="5:14" x14ac:dyDescent="0.2">
      <c r="E260" s="47" t="s">
        <v>44</v>
      </c>
      <c r="F260" s="48">
        <v>234</v>
      </c>
      <c r="G260" s="117"/>
      <c r="H260" s="112"/>
      <c r="I260" s="112"/>
      <c r="J260" s="112"/>
      <c r="K260" s="14"/>
      <c r="L260" s="14"/>
      <c r="M260" s="74"/>
      <c r="N260" s="70"/>
    </row>
    <row r="261" spans="5:14" x14ac:dyDescent="0.2">
      <c r="E261" s="47" t="s">
        <v>45</v>
      </c>
      <c r="F261" s="48">
        <v>235</v>
      </c>
      <c r="G261" s="117"/>
      <c r="H261" s="112"/>
      <c r="I261" s="112"/>
      <c r="J261" s="112"/>
      <c r="K261" s="14"/>
      <c r="L261" s="14"/>
      <c r="M261" s="74"/>
      <c r="N261" s="70"/>
    </row>
    <row r="262" spans="5:14" x14ac:dyDescent="0.2">
      <c r="E262" s="47" t="s">
        <v>46</v>
      </c>
      <c r="F262" s="48">
        <v>236</v>
      </c>
      <c r="G262" s="117"/>
      <c r="H262" s="112"/>
      <c r="I262" s="112"/>
      <c r="J262" s="112"/>
      <c r="K262" s="14"/>
      <c r="L262" s="14"/>
      <c r="M262" s="74"/>
      <c r="N262" s="70"/>
    </row>
    <row r="263" spans="5:14" x14ac:dyDescent="0.2">
      <c r="E263" s="47" t="s">
        <v>47</v>
      </c>
      <c r="F263" s="48">
        <v>237</v>
      </c>
      <c r="G263" s="117"/>
      <c r="H263" s="112"/>
      <c r="I263" s="112"/>
      <c r="J263" s="112"/>
      <c r="K263" s="14"/>
      <c r="L263" s="14"/>
      <c r="M263" s="74"/>
      <c r="N263" s="70"/>
    </row>
    <row r="264" spans="5:14" x14ac:dyDescent="0.2">
      <c r="E264" s="47" t="s">
        <v>48</v>
      </c>
      <c r="F264" s="48">
        <v>238</v>
      </c>
      <c r="G264" s="117"/>
      <c r="H264" s="112"/>
      <c r="I264" s="112"/>
      <c r="J264" s="112"/>
      <c r="K264" s="14"/>
      <c r="L264" s="14"/>
      <c r="M264" s="74"/>
      <c r="N264" s="70"/>
    </row>
    <row r="265" spans="5:14" x14ac:dyDescent="0.2">
      <c r="E265" s="47" t="s">
        <v>49</v>
      </c>
      <c r="F265" s="48">
        <v>239</v>
      </c>
      <c r="G265" s="117"/>
      <c r="H265" s="112"/>
      <c r="I265" s="112"/>
      <c r="J265" s="112"/>
      <c r="K265" s="14"/>
      <c r="L265" s="14"/>
      <c r="M265" s="74"/>
      <c r="N265" s="70"/>
    </row>
    <row r="266" spans="5:14" x14ac:dyDescent="0.2">
      <c r="E266" s="24" t="s">
        <v>50</v>
      </c>
      <c r="F266" s="25">
        <v>250</v>
      </c>
      <c r="G266" s="116"/>
      <c r="H266" s="119"/>
      <c r="I266" s="119"/>
      <c r="J266" s="119"/>
      <c r="K266" s="20"/>
      <c r="L266" s="20"/>
      <c r="M266" s="76"/>
      <c r="N266" s="70"/>
    </row>
    <row r="267" spans="5:14" x14ac:dyDescent="0.2">
      <c r="E267" s="24" t="s">
        <v>51</v>
      </c>
      <c r="F267" s="25">
        <v>260</v>
      </c>
      <c r="G267" s="116"/>
      <c r="H267" s="112"/>
      <c r="I267" s="112"/>
      <c r="J267" s="112"/>
      <c r="K267" s="14"/>
      <c r="L267" s="14"/>
      <c r="M267" s="74"/>
      <c r="N267" s="70"/>
    </row>
    <row r="268" spans="5:14" ht="37.5" x14ac:dyDescent="0.2">
      <c r="E268" s="24" t="s">
        <v>52</v>
      </c>
      <c r="F268" s="25">
        <v>270</v>
      </c>
      <c r="G268" s="116"/>
      <c r="H268" s="112"/>
      <c r="I268" s="112"/>
      <c r="J268" s="112"/>
      <c r="K268" s="21"/>
      <c r="L268" s="21"/>
      <c r="M268" s="77"/>
      <c r="N268" s="70"/>
    </row>
    <row r="269" spans="5:14" ht="37.5" x14ac:dyDescent="0.2">
      <c r="E269" s="24" t="s">
        <v>53</v>
      </c>
      <c r="F269" s="25">
        <v>280</v>
      </c>
      <c r="G269" s="116"/>
      <c r="H269" s="112"/>
      <c r="I269" s="112"/>
      <c r="J269" s="112"/>
      <c r="K269" s="14"/>
      <c r="L269" s="14"/>
      <c r="M269" s="74"/>
      <c r="N269" s="70"/>
    </row>
    <row r="270" spans="5:14" ht="37.5" x14ac:dyDescent="0.2">
      <c r="E270" s="67" t="s">
        <v>54</v>
      </c>
      <c r="F270" s="25">
        <v>290</v>
      </c>
      <c r="G270" s="116"/>
      <c r="H270" s="112"/>
      <c r="I270" s="112"/>
      <c r="J270" s="112"/>
      <c r="K270" s="14"/>
      <c r="L270" s="14"/>
      <c r="M270" s="74"/>
      <c r="N270" s="70"/>
    </row>
    <row r="271" spans="5:14" x14ac:dyDescent="0.2">
      <c r="E271" s="47" t="s">
        <v>55</v>
      </c>
      <c r="F271" s="50">
        <v>291</v>
      </c>
      <c r="G271" s="120"/>
      <c r="H271" s="112"/>
      <c r="I271" s="112"/>
      <c r="J271" s="112"/>
      <c r="K271" s="14"/>
      <c r="L271" s="14"/>
      <c r="M271" s="74"/>
      <c r="N271" s="70"/>
    </row>
    <row r="272" spans="5:14" x14ac:dyDescent="0.2">
      <c r="E272" s="47" t="s">
        <v>56</v>
      </c>
      <c r="F272" s="50">
        <v>292</v>
      </c>
      <c r="G272" s="120"/>
      <c r="H272" s="112"/>
      <c r="I272" s="112"/>
      <c r="J272" s="112"/>
      <c r="K272" s="23"/>
      <c r="L272" s="14"/>
      <c r="M272" s="74"/>
      <c r="N272" s="70"/>
    </row>
    <row r="273" spans="5:14" ht="37.5" x14ac:dyDescent="0.2">
      <c r="E273" s="24" t="s">
        <v>120</v>
      </c>
      <c r="F273" s="68">
        <v>300</v>
      </c>
      <c r="G273" s="111"/>
      <c r="H273" s="112"/>
      <c r="I273" s="112"/>
      <c r="J273" s="112"/>
      <c r="K273" s="51"/>
      <c r="L273" s="51"/>
      <c r="M273" s="78"/>
      <c r="N273" s="70"/>
    </row>
    <row r="274" spans="5:14" x14ac:dyDescent="0.2">
      <c r="E274" s="157" t="s">
        <v>57</v>
      </c>
      <c r="F274" s="157"/>
      <c r="G274" s="157"/>
      <c r="H274" s="157"/>
      <c r="I274" s="157"/>
      <c r="J274" s="157"/>
      <c r="K274" s="157"/>
      <c r="L274" s="157"/>
      <c r="M274" s="160"/>
      <c r="N274" s="70"/>
    </row>
    <row r="275" spans="5:14" x14ac:dyDescent="0.2">
      <c r="E275" s="24" t="s">
        <v>58</v>
      </c>
      <c r="F275" s="68">
        <v>400</v>
      </c>
      <c r="G275" s="107"/>
      <c r="H275" s="91">
        <v>108.2</v>
      </c>
      <c r="I275" s="91">
        <f>J275+K275</f>
        <v>65.44</v>
      </c>
      <c r="J275" s="91"/>
      <c r="K275" s="129">
        <f>K239+K245</f>
        <v>65.44</v>
      </c>
      <c r="L275" s="129"/>
      <c r="M275" s="130"/>
      <c r="N275" s="70"/>
    </row>
    <row r="276" spans="5:14" x14ac:dyDescent="0.2">
      <c r="E276" s="24" t="s">
        <v>36</v>
      </c>
      <c r="F276" s="68">
        <v>410</v>
      </c>
      <c r="G276" s="107">
        <v>507.24</v>
      </c>
      <c r="H276" s="91">
        <v>559</v>
      </c>
      <c r="I276" s="91">
        <f>I250</f>
        <v>567.18000000000006</v>
      </c>
      <c r="J276" s="90">
        <f>J250</f>
        <v>259.36</v>
      </c>
      <c r="K276" s="129">
        <f t="shared" ref="K276:K277" si="7">K250+K262</f>
        <v>307.82</v>
      </c>
      <c r="L276" s="129"/>
      <c r="M276" s="130"/>
      <c r="N276" s="70"/>
    </row>
    <row r="277" spans="5:14" x14ac:dyDescent="0.2">
      <c r="E277" s="24" t="s">
        <v>37</v>
      </c>
      <c r="F277" s="68">
        <v>420</v>
      </c>
      <c r="G277" s="107">
        <v>111.59</v>
      </c>
      <c r="H277" s="91">
        <v>123</v>
      </c>
      <c r="I277" s="91">
        <f>I251</f>
        <v>126.03</v>
      </c>
      <c r="J277" s="90">
        <f>J251</f>
        <v>58.31</v>
      </c>
      <c r="K277" s="129">
        <f t="shared" si="7"/>
        <v>67.72</v>
      </c>
      <c r="L277" s="129"/>
      <c r="M277" s="130"/>
      <c r="N277" s="70"/>
    </row>
    <row r="278" spans="5:14" x14ac:dyDescent="0.2">
      <c r="E278" s="24"/>
      <c r="F278" s="68">
        <v>430</v>
      </c>
      <c r="G278" s="89"/>
      <c r="H278" s="90"/>
      <c r="I278" s="90"/>
      <c r="J278" s="90"/>
      <c r="K278" s="129"/>
      <c r="L278" s="129"/>
      <c r="M278" s="130"/>
      <c r="N278" s="70"/>
    </row>
    <row r="279" spans="5:14" x14ac:dyDescent="0.2">
      <c r="E279" s="24"/>
      <c r="F279" s="68">
        <v>440</v>
      </c>
      <c r="G279" s="89"/>
      <c r="H279" s="90"/>
      <c r="I279" s="90"/>
      <c r="J279" s="90"/>
      <c r="K279" s="129"/>
      <c r="L279" s="129"/>
      <c r="M279" s="130"/>
      <c r="N279" s="70"/>
    </row>
    <row r="280" spans="5:14" x14ac:dyDescent="0.2">
      <c r="E280" s="24" t="s">
        <v>59</v>
      </c>
      <c r="F280" s="68">
        <v>450</v>
      </c>
      <c r="G280" s="89"/>
      <c r="H280" s="90"/>
      <c r="I280" s="90"/>
      <c r="J280" s="90"/>
      <c r="K280" s="129"/>
      <c r="L280" s="129"/>
      <c r="M280" s="130"/>
      <c r="N280" s="70"/>
    </row>
    <row r="281" spans="5:14" x14ac:dyDescent="0.2">
      <c r="E281" s="62" t="s">
        <v>132</v>
      </c>
      <c r="F281" s="64">
        <v>460</v>
      </c>
      <c r="G281" s="92">
        <v>618.83000000000004</v>
      </c>
      <c r="H281" s="93">
        <f>H275+H276+H277</f>
        <v>790.2</v>
      </c>
      <c r="I281" s="93">
        <f>SUM(I275:I280)</f>
        <v>758.65000000000009</v>
      </c>
      <c r="J281" s="93">
        <f>SUM(J275:J280)</f>
        <v>317.67</v>
      </c>
      <c r="K281" s="132">
        <f>SUM(K275:K280)</f>
        <v>440.98</v>
      </c>
      <c r="L281" s="132">
        <f>SUM(L275:L280)</f>
        <v>0</v>
      </c>
      <c r="M281" s="133">
        <f>SUM(M275:M280)</f>
        <v>0</v>
      </c>
      <c r="N281" s="70"/>
    </row>
    <row r="282" spans="5:14" x14ac:dyDescent="0.2">
      <c r="E282" s="157" t="s">
        <v>60</v>
      </c>
      <c r="F282" s="157"/>
      <c r="G282" s="157"/>
      <c r="H282" s="157"/>
      <c r="I282" s="157"/>
      <c r="J282" s="157"/>
      <c r="K282" s="157"/>
      <c r="L282" s="157"/>
      <c r="M282" s="160"/>
      <c r="N282" s="70"/>
    </row>
    <row r="283" spans="5:14" x14ac:dyDescent="0.2">
      <c r="E283" s="24" t="s">
        <v>61</v>
      </c>
      <c r="F283" s="68">
        <v>500</v>
      </c>
      <c r="G283" s="68"/>
      <c r="H283" s="28"/>
      <c r="I283" s="18">
        <f>SUM(J283:M283)</f>
        <v>0</v>
      </c>
      <c r="J283" s="14">
        <f>J284+J285</f>
        <v>0</v>
      </c>
      <c r="K283" s="14">
        <f>K284+K285</f>
        <v>0</v>
      </c>
      <c r="L283" s="14">
        <f>L284+L285</f>
        <v>0</v>
      </c>
      <c r="M283" s="74">
        <f>M284+M285</f>
        <v>0</v>
      </c>
      <c r="N283" s="70"/>
    </row>
    <row r="284" spans="5:14" ht="37.5" x14ac:dyDescent="0.2">
      <c r="E284" s="24" t="s">
        <v>62</v>
      </c>
      <c r="F284" s="50">
        <v>501</v>
      </c>
      <c r="G284" s="50"/>
      <c r="H284" s="23"/>
      <c r="I284" s="14">
        <f>SUM(J284:M284)</f>
        <v>0</v>
      </c>
      <c r="J284" s="28"/>
      <c r="K284" s="28"/>
      <c r="L284" s="14"/>
      <c r="M284" s="74"/>
      <c r="N284" s="70"/>
    </row>
    <row r="285" spans="5:14" ht="37.5" x14ac:dyDescent="0.2">
      <c r="E285" s="24" t="s">
        <v>119</v>
      </c>
      <c r="F285" s="50">
        <v>502</v>
      </c>
      <c r="G285" s="50"/>
      <c r="H285" s="28"/>
      <c r="I285" s="14"/>
      <c r="J285" s="28"/>
      <c r="K285" s="28"/>
      <c r="L285" s="14"/>
      <c r="M285" s="74"/>
      <c r="N285" s="70"/>
    </row>
    <row r="286" spans="5:14" ht="37.5" x14ac:dyDescent="0.2">
      <c r="E286" s="67" t="s">
        <v>63</v>
      </c>
      <c r="F286" s="29">
        <v>510</v>
      </c>
      <c r="G286" s="29"/>
      <c r="H286" s="18">
        <f>H287+H288</f>
        <v>0</v>
      </c>
      <c r="I286" s="18">
        <f>SUM(J286:M286)</f>
        <v>0</v>
      </c>
      <c r="J286" s="18">
        <f>SUM(J287:J292)</f>
        <v>0</v>
      </c>
      <c r="K286" s="18">
        <f>SUM(K287:K292)</f>
        <v>0</v>
      </c>
      <c r="L286" s="18">
        <f>SUM(L287:L292)</f>
        <v>0</v>
      </c>
      <c r="M286" s="75">
        <f>SUM(M287:M292)</f>
        <v>0</v>
      </c>
      <c r="N286" s="70"/>
    </row>
    <row r="287" spans="5:14" x14ac:dyDescent="0.2">
      <c r="E287" s="24" t="s">
        <v>64</v>
      </c>
      <c r="F287" s="53">
        <v>511</v>
      </c>
      <c r="G287" s="53"/>
      <c r="H287" s="28"/>
      <c r="I287" s="14"/>
      <c r="J287" s="14"/>
      <c r="K287" s="14"/>
      <c r="L287" s="14"/>
      <c r="M287" s="74"/>
      <c r="N287" s="70"/>
    </row>
    <row r="288" spans="5:14" ht="37.5" x14ac:dyDescent="0.2">
      <c r="E288" s="24" t="s">
        <v>65</v>
      </c>
      <c r="F288" s="54">
        <v>512</v>
      </c>
      <c r="G288" s="54"/>
      <c r="H288" s="14"/>
      <c r="I288" s="14"/>
      <c r="J288" s="14"/>
      <c r="K288" s="14"/>
      <c r="L288" s="14"/>
      <c r="M288" s="74"/>
      <c r="N288" s="70"/>
    </row>
    <row r="289" spans="5:14" ht="37.5" x14ac:dyDescent="0.2">
      <c r="E289" s="24" t="s">
        <v>66</v>
      </c>
      <c r="F289" s="53">
        <v>513</v>
      </c>
      <c r="G289" s="53"/>
      <c r="H289" s="14"/>
      <c r="I289" s="14">
        <f>SUM(J289:M289)</f>
        <v>0</v>
      </c>
      <c r="J289" s="14"/>
      <c r="K289" s="14"/>
      <c r="L289" s="14"/>
      <c r="M289" s="74"/>
      <c r="N289" s="70"/>
    </row>
    <row r="290" spans="5:14" ht="37.5" x14ac:dyDescent="0.2">
      <c r="E290" s="24" t="s">
        <v>67</v>
      </c>
      <c r="F290" s="54">
        <v>514</v>
      </c>
      <c r="G290" s="54"/>
      <c r="H290" s="14"/>
      <c r="I290" s="14"/>
      <c r="J290" s="14"/>
      <c r="K290" s="14"/>
      <c r="L290" s="14"/>
      <c r="M290" s="74"/>
      <c r="N290" s="70"/>
    </row>
    <row r="291" spans="5:14" ht="56.25" x14ac:dyDescent="0.2">
      <c r="E291" s="24" t="s">
        <v>68</v>
      </c>
      <c r="F291" s="53">
        <v>515</v>
      </c>
      <c r="G291" s="53"/>
      <c r="H291" s="14"/>
      <c r="I291" s="14">
        <f>SUM(J291:M291)</f>
        <v>0</v>
      </c>
      <c r="J291" s="14"/>
      <c r="K291" s="14"/>
      <c r="L291" s="14"/>
      <c r="M291" s="74"/>
      <c r="N291" s="70"/>
    </row>
    <row r="292" spans="5:14" x14ac:dyDescent="0.2">
      <c r="E292" s="24" t="s">
        <v>69</v>
      </c>
      <c r="F292" s="55">
        <v>516</v>
      </c>
      <c r="G292" s="55"/>
      <c r="H292" s="23"/>
      <c r="I292" s="14">
        <f>SUM(J292:M292)</f>
        <v>0</v>
      </c>
      <c r="J292" s="14"/>
      <c r="K292" s="14"/>
      <c r="L292" s="14"/>
      <c r="M292" s="74"/>
      <c r="N292" s="70"/>
    </row>
    <row r="293" spans="5:14" x14ac:dyDescent="0.2">
      <c r="E293" s="157" t="s">
        <v>70</v>
      </c>
      <c r="F293" s="157"/>
      <c r="G293" s="157"/>
      <c r="H293" s="157"/>
      <c r="I293" s="157"/>
      <c r="J293" s="157"/>
      <c r="K293" s="157"/>
      <c r="L293" s="157"/>
      <c r="M293" s="160"/>
      <c r="N293" s="70"/>
    </row>
    <row r="294" spans="5:14" ht="37.5" x14ac:dyDescent="0.2">
      <c r="E294" s="24" t="s">
        <v>71</v>
      </c>
      <c r="F294" s="30">
        <v>600</v>
      </c>
      <c r="G294" s="30"/>
      <c r="H294" s="28"/>
      <c r="I294" s="14"/>
      <c r="J294" s="14">
        <f>J297+J298</f>
        <v>0</v>
      </c>
      <c r="K294" s="14">
        <f>K297</f>
        <v>0</v>
      </c>
      <c r="L294" s="14">
        <f>L297</f>
        <v>0</v>
      </c>
      <c r="M294" s="74">
        <f>M297</f>
        <v>0</v>
      </c>
      <c r="N294" s="70"/>
    </row>
    <row r="295" spans="5:14" x14ac:dyDescent="0.2">
      <c r="E295" s="47" t="s">
        <v>72</v>
      </c>
      <c r="F295" s="55">
        <v>601</v>
      </c>
      <c r="G295" s="55"/>
      <c r="H295" s="28"/>
      <c r="I295" s="14"/>
      <c r="J295" s="14"/>
      <c r="K295" s="14"/>
      <c r="L295" s="14"/>
      <c r="M295" s="74"/>
      <c r="N295" s="70"/>
    </row>
    <row r="296" spans="5:14" x14ac:dyDescent="0.2">
      <c r="E296" s="47" t="s">
        <v>73</v>
      </c>
      <c r="F296" s="55">
        <v>602</v>
      </c>
      <c r="G296" s="55"/>
      <c r="H296" s="28"/>
      <c r="I296" s="14"/>
      <c r="J296" s="14"/>
      <c r="K296" s="14"/>
      <c r="L296" s="14"/>
      <c r="M296" s="74"/>
      <c r="N296" s="70"/>
    </row>
    <row r="297" spans="5:14" x14ac:dyDescent="0.2">
      <c r="E297" s="47" t="s">
        <v>74</v>
      </c>
      <c r="F297" s="55">
        <v>603</v>
      </c>
      <c r="G297" s="55"/>
      <c r="H297" s="28"/>
      <c r="I297" s="14"/>
      <c r="J297" s="14"/>
      <c r="K297" s="14"/>
      <c r="L297" s="14"/>
      <c r="M297" s="74"/>
      <c r="N297" s="70"/>
    </row>
    <row r="298" spans="5:14" x14ac:dyDescent="0.2">
      <c r="E298" s="24" t="s">
        <v>94</v>
      </c>
      <c r="F298" s="30">
        <v>610</v>
      </c>
      <c r="G298" s="30"/>
      <c r="H298" s="14"/>
      <c r="I298" s="18"/>
      <c r="J298" s="14"/>
      <c r="K298" s="14"/>
      <c r="L298" s="14"/>
      <c r="M298" s="74"/>
      <c r="N298" s="70"/>
    </row>
    <row r="299" spans="5:14" ht="37.5" x14ac:dyDescent="0.2">
      <c r="E299" s="24" t="s">
        <v>75</v>
      </c>
      <c r="F299" s="30">
        <v>620</v>
      </c>
      <c r="G299" s="30"/>
      <c r="H299" s="31"/>
      <c r="I299" s="18"/>
      <c r="J299" s="14"/>
      <c r="K299" s="14"/>
      <c r="L299" s="14"/>
      <c r="M299" s="74"/>
      <c r="N299" s="70"/>
    </row>
    <row r="300" spans="5:14" x14ac:dyDescent="0.2">
      <c r="E300" s="47" t="s">
        <v>72</v>
      </c>
      <c r="F300" s="55">
        <v>621</v>
      </c>
      <c r="G300" s="55"/>
      <c r="H300" s="23"/>
      <c r="I300" s="14">
        <f t="shared" ref="I300:I303" si="8">SUM(J300:M300)</f>
        <v>0</v>
      </c>
      <c r="J300" s="14"/>
      <c r="K300" s="14"/>
      <c r="L300" s="14"/>
      <c r="M300" s="74"/>
      <c r="N300" s="70"/>
    </row>
    <row r="301" spans="5:14" x14ac:dyDescent="0.2">
      <c r="E301" s="47" t="s">
        <v>73</v>
      </c>
      <c r="F301" s="55">
        <v>622</v>
      </c>
      <c r="G301" s="55"/>
      <c r="H301" s="23"/>
      <c r="I301" s="14">
        <f t="shared" si="8"/>
        <v>0</v>
      </c>
      <c r="J301" s="14"/>
      <c r="K301" s="14"/>
      <c r="L301" s="14"/>
      <c r="M301" s="74"/>
      <c r="N301" s="70"/>
    </row>
    <row r="302" spans="5:14" x14ac:dyDescent="0.2">
      <c r="E302" s="47" t="s">
        <v>74</v>
      </c>
      <c r="F302" s="55">
        <v>623</v>
      </c>
      <c r="G302" s="55"/>
      <c r="H302" s="23"/>
      <c r="I302" s="14">
        <f t="shared" si="8"/>
        <v>0</v>
      </c>
      <c r="J302" s="14"/>
      <c r="K302" s="14"/>
      <c r="L302" s="14"/>
      <c r="M302" s="74"/>
      <c r="N302" s="70"/>
    </row>
    <row r="303" spans="5:14" x14ac:dyDescent="0.2">
      <c r="E303" s="24" t="s">
        <v>39</v>
      </c>
      <c r="F303" s="30">
        <v>630</v>
      </c>
      <c r="G303" s="30"/>
      <c r="H303" s="23"/>
      <c r="I303" s="14">
        <f t="shared" si="8"/>
        <v>0</v>
      </c>
      <c r="J303" s="14"/>
      <c r="K303" s="14"/>
      <c r="L303" s="14"/>
      <c r="M303" s="74"/>
      <c r="N303" s="70"/>
    </row>
    <row r="304" spans="5:14" x14ac:dyDescent="0.2">
      <c r="E304" s="62" t="s">
        <v>76</v>
      </c>
      <c r="F304" s="65">
        <v>700</v>
      </c>
      <c r="G304" s="97">
        <v>618.83000000000004</v>
      </c>
      <c r="H304" s="93">
        <v>772</v>
      </c>
      <c r="I304" s="93">
        <f>J304+K304</f>
        <v>758.65000000000009</v>
      </c>
      <c r="J304" s="93">
        <f>J233</f>
        <v>317.67</v>
      </c>
      <c r="K304" s="93">
        <f>K233</f>
        <v>440.98</v>
      </c>
      <c r="L304" s="66"/>
      <c r="M304" s="80"/>
      <c r="N304" s="70"/>
    </row>
    <row r="305" spans="5:14" x14ac:dyDescent="0.2">
      <c r="E305" s="62" t="s">
        <v>77</v>
      </c>
      <c r="F305" s="65">
        <v>800</v>
      </c>
      <c r="G305" s="97">
        <v>618.83000000000004</v>
      </c>
      <c r="H305" s="93">
        <v>772</v>
      </c>
      <c r="I305" s="93">
        <f>I238</f>
        <v>758.65000000000009</v>
      </c>
      <c r="J305" s="93">
        <f>J238</f>
        <v>317.67</v>
      </c>
      <c r="K305" s="93">
        <f>K238</f>
        <v>440.98</v>
      </c>
      <c r="L305" s="66"/>
      <c r="M305" s="80"/>
      <c r="N305" s="70"/>
    </row>
    <row r="306" spans="5:14" x14ac:dyDescent="0.2">
      <c r="E306" s="62" t="s">
        <v>131</v>
      </c>
      <c r="F306" s="65">
        <v>850</v>
      </c>
      <c r="G306" s="97">
        <v>0</v>
      </c>
      <c r="H306" s="93">
        <f>H304-H305</f>
        <v>0</v>
      </c>
      <c r="I306" s="93">
        <f>I304-I305</f>
        <v>0</v>
      </c>
      <c r="J306" s="93">
        <v>0</v>
      </c>
      <c r="K306" s="93">
        <v>0</v>
      </c>
      <c r="L306" s="66"/>
      <c r="M306" s="80"/>
      <c r="N306" s="70"/>
    </row>
    <row r="307" spans="5:14" x14ac:dyDescent="0.2">
      <c r="E307" s="157" t="s">
        <v>78</v>
      </c>
      <c r="F307" s="157"/>
      <c r="G307" s="91"/>
      <c r="H307" s="91" t="s">
        <v>79</v>
      </c>
      <c r="I307" s="91" t="s">
        <v>184</v>
      </c>
      <c r="J307" s="91" t="s">
        <v>157</v>
      </c>
      <c r="K307" s="134" t="s">
        <v>184</v>
      </c>
      <c r="L307" s="22"/>
      <c r="M307" s="81"/>
      <c r="N307" s="70"/>
    </row>
    <row r="308" spans="5:14" x14ac:dyDescent="0.2">
      <c r="E308" s="24" t="s">
        <v>80</v>
      </c>
      <c r="F308" s="25">
        <v>900</v>
      </c>
      <c r="G308" s="25">
        <v>10</v>
      </c>
      <c r="H308" s="108">
        <v>10</v>
      </c>
      <c r="I308" s="105">
        <v>10</v>
      </c>
      <c r="J308" s="105">
        <v>10</v>
      </c>
      <c r="K308" s="142">
        <v>10</v>
      </c>
      <c r="L308" s="56"/>
      <c r="M308" s="82"/>
      <c r="N308" s="70"/>
    </row>
    <row r="309" spans="5:14" x14ac:dyDescent="0.2">
      <c r="E309" s="24" t="s">
        <v>81</v>
      </c>
      <c r="F309" s="25">
        <v>910</v>
      </c>
      <c r="G309" s="25"/>
      <c r="H309" s="23"/>
      <c r="I309" s="23"/>
      <c r="J309" s="14"/>
      <c r="K309" s="14"/>
      <c r="L309" s="14"/>
      <c r="M309" s="74"/>
      <c r="N309" s="70"/>
    </row>
    <row r="310" spans="5:14" x14ac:dyDescent="0.2">
      <c r="E310" s="24" t="s">
        <v>82</v>
      </c>
      <c r="F310" s="25">
        <v>920</v>
      </c>
      <c r="G310" s="25"/>
      <c r="H310" s="23"/>
      <c r="I310" s="23"/>
      <c r="J310" s="23">
        <f>-K310-J1205</f>
        <v>0</v>
      </c>
      <c r="K310" s="23"/>
      <c r="L310" s="23"/>
      <c r="M310" s="83"/>
      <c r="N310" s="70"/>
    </row>
    <row r="311" spans="5:14" ht="37.5" x14ac:dyDescent="0.2">
      <c r="E311" s="24" t="s">
        <v>83</v>
      </c>
      <c r="F311" s="25">
        <v>930</v>
      </c>
      <c r="G311" s="25"/>
      <c r="H311" s="23"/>
      <c r="I311" s="23"/>
      <c r="J311" s="23">
        <f>-L1187</f>
        <v>0</v>
      </c>
      <c r="K311" s="23"/>
      <c r="L311" s="23"/>
      <c r="M311" s="83"/>
      <c r="N311" s="70"/>
    </row>
    <row r="312" spans="5:14" x14ac:dyDescent="0.2">
      <c r="E312" s="16"/>
      <c r="F312" s="58"/>
      <c r="G312" s="58"/>
      <c r="H312" s="58"/>
      <c r="J312" s="16"/>
      <c r="K312" s="16"/>
      <c r="L312" s="16"/>
      <c r="M312" s="16"/>
    </row>
    <row r="313" spans="5:14" x14ac:dyDescent="0.2">
      <c r="E313" s="16"/>
      <c r="F313" s="58"/>
      <c r="G313" s="58"/>
      <c r="H313" s="58"/>
      <c r="J313" s="16"/>
      <c r="K313" s="16"/>
      <c r="L313" s="16"/>
      <c r="M313" s="16"/>
    </row>
    <row r="314" spans="5:14" x14ac:dyDescent="0.2">
      <c r="E314" s="16"/>
      <c r="F314" s="58"/>
      <c r="G314" s="58"/>
      <c r="H314" s="58"/>
      <c r="J314" s="16"/>
      <c r="K314" s="16"/>
      <c r="L314" s="16"/>
      <c r="M314" s="16"/>
    </row>
    <row r="315" spans="5:14" x14ac:dyDescent="0.2">
      <c r="E315" s="16"/>
      <c r="F315" s="58"/>
      <c r="G315" s="58"/>
      <c r="H315" s="58"/>
      <c r="J315" s="16"/>
      <c r="K315" s="16"/>
      <c r="L315" s="16"/>
      <c r="M315" s="16"/>
    </row>
    <row r="316" spans="5:14" x14ac:dyDescent="0.2">
      <c r="E316" s="16"/>
      <c r="F316" s="58"/>
      <c r="G316" s="58"/>
      <c r="H316" s="58"/>
      <c r="J316" s="16"/>
      <c r="K316" s="16"/>
      <c r="L316" s="16"/>
      <c r="M316" s="16"/>
    </row>
    <row r="317" spans="5:14" x14ac:dyDescent="0.2">
      <c r="E317" s="16" t="s">
        <v>133</v>
      </c>
      <c r="F317" s="58"/>
      <c r="G317" s="58"/>
      <c r="H317" s="58"/>
      <c r="J317" s="16" t="s">
        <v>134</v>
      </c>
      <c r="K317" s="16"/>
      <c r="L317" s="16"/>
      <c r="M317" s="16"/>
    </row>
    <row r="318" spans="5:14" x14ac:dyDescent="0.2">
      <c r="E318" s="16"/>
      <c r="F318" s="58"/>
      <c r="G318" s="58"/>
      <c r="H318" s="58"/>
      <c r="J318" s="16"/>
      <c r="K318" s="16"/>
      <c r="L318" s="16"/>
      <c r="M318" s="16"/>
    </row>
  </sheetData>
  <mergeCells count="81">
    <mergeCell ref="N23:N24"/>
    <mergeCell ref="L1:M1"/>
    <mergeCell ref="F17:I17"/>
    <mergeCell ref="F18:J18"/>
    <mergeCell ref="F19:I19"/>
    <mergeCell ref="F8:J8"/>
    <mergeCell ref="F9:I9"/>
    <mergeCell ref="E7:M7"/>
    <mergeCell ref="E6:M6"/>
    <mergeCell ref="J16:L16"/>
    <mergeCell ref="F10:I10"/>
    <mergeCell ref="F11:J11"/>
    <mergeCell ref="F12:I12"/>
    <mergeCell ref="J15:L15"/>
    <mergeCell ref="F16:I16"/>
    <mergeCell ref="F15:I15"/>
    <mergeCell ref="E92:M92"/>
    <mergeCell ref="E106:F106"/>
    <mergeCell ref="F115:J115"/>
    <mergeCell ref="F116:I116"/>
    <mergeCell ref="F20:I20"/>
    <mergeCell ref="E25:M25"/>
    <mergeCell ref="E26:M26"/>
    <mergeCell ref="E73:M73"/>
    <mergeCell ref="E81:M81"/>
    <mergeCell ref="E22:E23"/>
    <mergeCell ref="F22:F23"/>
    <mergeCell ref="J22:M22"/>
    <mergeCell ref="G22:G23"/>
    <mergeCell ref="H22:H23"/>
    <mergeCell ref="I22:I23"/>
    <mergeCell ref="E111:M111"/>
    <mergeCell ref="E129:M129"/>
    <mergeCell ref="E130:M130"/>
    <mergeCell ref="E175:M175"/>
    <mergeCell ref="E183:M183"/>
    <mergeCell ref="F120:I120"/>
    <mergeCell ref="F121:I121"/>
    <mergeCell ref="F123:I123"/>
    <mergeCell ref="J120:L120"/>
    <mergeCell ref="F122:J122"/>
    <mergeCell ref="F124:I124"/>
    <mergeCell ref="E126:E127"/>
    <mergeCell ref="F126:F127"/>
    <mergeCell ref="G126:G127"/>
    <mergeCell ref="H126:H127"/>
    <mergeCell ref="I126:I127"/>
    <mergeCell ref="J126:M126"/>
    <mergeCell ref="F112:J112"/>
    <mergeCell ref="F113:I113"/>
    <mergeCell ref="F114:I114"/>
    <mergeCell ref="J119:L119"/>
    <mergeCell ref="F119:I119"/>
    <mergeCell ref="E194:M194"/>
    <mergeCell ref="E208:F208"/>
    <mergeCell ref="F214:J214"/>
    <mergeCell ref="F215:I215"/>
    <mergeCell ref="F216:I216"/>
    <mergeCell ref="J228:M228"/>
    <mergeCell ref="F217:J217"/>
    <mergeCell ref="F218:I218"/>
    <mergeCell ref="F221:I221"/>
    <mergeCell ref="J221:L221"/>
    <mergeCell ref="F222:I222"/>
    <mergeCell ref="J222:L222"/>
    <mergeCell ref="E307:F307"/>
    <mergeCell ref="E213:M213"/>
    <mergeCell ref="E231:M231"/>
    <mergeCell ref="E232:M232"/>
    <mergeCell ref="E274:M274"/>
    <mergeCell ref="E282:M282"/>
    <mergeCell ref="E293:M293"/>
    <mergeCell ref="F223:I223"/>
    <mergeCell ref="F224:J224"/>
    <mergeCell ref="F225:I225"/>
    <mergeCell ref="F226:I226"/>
    <mergeCell ref="E228:E229"/>
    <mergeCell ref="F228:F229"/>
    <mergeCell ref="G228:G229"/>
    <mergeCell ref="H228:H229"/>
    <mergeCell ref="I228:I229"/>
  </mergeCells>
  <phoneticPr fontId="0" type="noConversion"/>
  <pageMargins left="0.78740157480314965" right="0" top="0.31496062992125984" bottom="0.27559055118110237" header="0" footer="0.31496062992125984"/>
  <pageSetup paperSize="9" scale="76" fitToHeight="0" orientation="landscape" horizontalDpi="4294967293" r:id="rId1"/>
  <headerFooter alignWithMargins="0"/>
  <rowBreaks count="2" manualBreakCount="2">
    <brk id="36" min="4" max="12" man="1"/>
    <brk id="75" min="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 Фін план </vt:lpstr>
      <vt:lpstr>' Фін план '!Заголовки_для_печати</vt:lpstr>
      <vt:lpstr>' Фін план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 L</cp:lastModifiedBy>
  <cp:lastPrinted>2025-08-15T05:41:25Z</cp:lastPrinted>
  <dcterms:created xsi:type="dcterms:W3CDTF">2019-03-11T09:36:47Z</dcterms:created>
  <dcterms:modified xsi:type="dcterms:W3CDTF">2025-08-18T10:50:51Z</dcterms:modified>
</cp:coreProperties>
</file>