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S L\Desktop\54 сесія\"/>
    </mc:Choice>
  </mc:AlternateContent>
  <xr:revisionPtr revIDLastSave="0" documentId="13_ncr:1_{FB2A9ECF-0E88-4B57-8477-9858BDB391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. Фін план (новий 11.11.19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'I. Фін план (новий 11.11.19'!$21:$23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'I. Фін план (новий 11.11.19'!$A$1:$J$119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3" l="1"/>
  <c r="I28" i="3" l="1"/>
  <c r="C26" i="3" l="1"/>
  <c r="C36" i="3"/>
  <c r="F36" i="3" l="1"/>
  <c r="D36" i="3"/>
  <c r="D26" i="3"/>
  <c r="E51" i="3" l="1"/>
  <c r="C83" i="3" l="1"/>
  <c r="C82" i="3"/>
  <c r="C81" i="3"/>
  <c r="C80" i="3"/>
  <c r="C44" i="3"/>
  <c r="D87" i="3"/>
  <c r="D83" i="3"/>
  <c r="D82" i="3"/>
  <c r="D81" i="3"/>
  <c r="D80" i="3"/>
  <c r="D44" i="3"/>
  <c r="D90" i="3"/>
  <c r="D98" i="3"/>
  <c r="C79" i="3" l="1"/>
  <c r="D79" i="3"/>
  <c r="F55" i="3"/>
  <c r="E91" i="3"/>
  <c r="E101" i="3"/>
  <c r="I87" i="3"/>
  <c r="H87" i="3"/>
  <c r="G87" i="3"/>
  <c r="F87" i="3"/>
  <c r="I98" i="3"/>
  <c r="H98" i="3"/>
  <c r="G98" i="3"/>
  <c r="F98" i="3"/>
  <c r="I36" i="3"/>
  <c r="I44" i="3"/>
  <c r="I55" i="3"/>
  <c r="I60" i="3"/>
  <c r="H36" i="3"/>
  <c r="H44" i="3"/>
  <c r="H55" i="3"/>
  <c r="H60" i="3"/>
  <c r="G36" i="3"/>
  <c r="G44" i="3"/>
  <c r="G55" i="3"/>
  <c r="G60" i="3"/>
  <c r="F44" i="3"/>
  <c r="F60" i="3"/>
  <c r="I26" i="3"/>
  <c r="H28" i="3"/>
  <c r="H26" i="3" s="1"/>
  <c r="G26" i="3"/>
  <c r="F28" i="3"/>
  <c r="F26" i="3" s="1"/>
  <c r="E59" i="3"/>
  <c r="E58" i="3"/>
  <c r="E57" i="3"/>
  <c r="E56" i="3"/>
  <c r="E34" i="3"/>
  <c r="I82" i="3"/>
  <c r="H82" i="3"/>
  <c r="G82" i="3"/>
  <c r="F82" i="3"/>
  <c r="E42" i="3"/>
  <c r="E41" i="3"/>
  <c r="E38" i="3"/>
  <c r="E45" i="3"/>
  <c r="E46" i="3"/>
  <c r="E47" i="3"/>
  <c r="E48" i="3"/>
  <c r="E49" i="3"/>
  <c r="E33" i="3"/>
  <c r="E31" i="3"/>
  <c r="E29" i="3"/>
  <c r="H115" i="3"/>
  <c r="G115" i="3"/>
  <c r="F115" i="3"/>
  <c r="H114" i="3"/>
  <c r="G114" i="3" s="1"/>
  <c r="F114" i="3" s="1"/>
  <c r="C60" i="3"/>
  <c r="C90" i="3"/>
  <c r="C103" i="3"/>
  <c r="E107" i="3"/>
  <c r="E106" i="3"/>
  <c r="E105" i="3"/>
  <c r="E104" i="3"/>
  <c r="D103" i="3"/>
  <c r="E102" i="3"/>
  <c r="E100" i="3"/>
  <c r="E99" i="3"/>
  <c r="C98" i="3"/>
  <c r="C108" i="3" s="1"/>
  <c r="E96" i="3"/>
  <c r="E95" i="3"/>
  <c r="E93" i="3"/>
  <c r="E92" i="3"/>
  <c r="I90" i="3"/>
  <c r="H90" i="3"/>
  <c r="G90" i="3"/>
  <c r="F90" i="3"/>
  <c r="E88" i="3"/>
  <c r="I83" i="3"/>
  <c r="G83" i="3"/>
  <c r="F83" i="3"/>
  <c r="H81" i="3"/>
  <c r="F81" i="3"/>
  <c r="I80" i="3"/>
  <c r="G80" i="3"/>
  <c r="E77" i="3"/>
  <c r="E76" i="3"/>
  <c r="E75" i="3"/>
  <c r="E74" i="3"/>
  <c r="E73" i="3"/>
  <c r="E70" i="3"/>
  <c r="E68" i="3"/>
  <c r="E67" i="3"/>
  <c r="E66" i="3"/>
  <c r="E65" i="3"/>
  <c r="E64" i="3"/>
  <c r="E63" i="3"/>
  <c r="E62" i="3"/>
  <c r="E61" i="3"/>
  <c r="D60" i="3"/>
  <c r="H83" i="3"/>
  <c r="E54" i="3"/>
  <c r="E53" i="3"/>
  <c r="E52" i="3"/>
  <c r="I81" i="3"/>
  <c r="G81" i="3"/>
  <c r="H80" i="3"/>
  <c r="F80" i="3"/>
  <c r="E43" i="3"/>
  <c r="E40" i="3"/>
  <c r="E39" i="3"/>
  <c r="E37" i="3"/>
  <c r="E32" i="3"/>
  <c r="E30" i="3"/>
  <c r="E27" i="3"/>
  <c r="E50" i="3"/>
  <c r="F35" i="3" l="1"/>
  <c r="D84" i="3"/>
  <c r="D85" i="3" s="1"/>
  <c r="D110" i="3"/>
  <c r="D35" i="3"/>
  <c r="C84" i="3"/>
  <c r="C85" i="3" s="1"/>
  <c r="C35" i="3"/>
  <c r="E55" i="3"/>
  <c r="F108" i="3"/>
  <c r="E87" i="3"/>
  <c r="C109" i="3"/>
  <c r="C110" i="3" s="1"/>
  <c r="E60" i="3"/>
  <c r="E83" i="3"/>
  <c r="E82" i="3"/>
  <c r="H108" i="3"/>
  <c r="I79" i="3"/>
  <c r="I84" i="3"/>
  <c r="E90" i="3"/>
  <c r="E36" i="3"/>
  <c r="I35" i="3"/>
  <c r="E80" i="3"/>
  <c r="E81" i="3"/>
  <c r="G84" i="3"/>
  <c r="H84" i="3"/>
  <c r="H79" i="3"/>
  <c r="H35" i="3"/>
  <c r="G79" i="3"/>
  <c r="F84" i="3"/>
  <c r="E44" i="3"/>
  <c r="F79" i="3"/>
  <c r="G35" i="3"/>
  <c r="E28" i="3"/>
  <c r="I108" i="3"/>
  <c r="E98" i="3"/>
  <c r="E26" i="3"/>
  <c r="G108" i="3"/>
  <c r="I85" i="3" l="1"/>
  <c r="I109" i="3" s="1"/>
  <c r="I110" i="3" s="1"/>
  <c r="G85" i="3"/>
  <c r="G109" i="3" s="1"/>
  <c r="G110" i="3" s="1"/>
  <c r="H85" i="3"/>
  <c r="H109" i="3" s="1"/>
  <c r="H110" i="3" s="1"/>
  <c r="E35" i="3"/>
  <c r="E79" i="3"/>
  <c r="E84" i="3"/>
  <c r="F85" i="3"/>
  <c r="E108" i="3"/>
  <c r="F109" i="3" l="1"/>
  <c r="E85" i="3"/>
  <c r="F110" i="3" l="1"/>
  <c r="E109" i="3"/>
  <c r="E110" i="3" s="1"/>
</calcChain>
</file>

<file path=xl/sharedStrings.xml><?xml version="1.0" encoding="utf-8"?>
<sst xmlns="http://schemas.openxmlformats.org/spreadsheetml/2006/main" count="162" uniqueCount="154">
  <si>
    <t>"ЗАТВЕРДЖЕНО"</t>
  </si>
  <si>
    <t xml:space="preserve">Підприємство  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</si>
  <si>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</si>
  <si>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</si>
  <si>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</si>
  <si>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</si>
  <si>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</si>
  <si>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</si>
  <si>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</si>
  <si>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</si>
  <si>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</si>
  <si>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</si>
  <si>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</si>
  <si>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</si>
  <si>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</si>
  <si>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</si>
  <si>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Форма власності</t>
  </si>
  <si>
    <t>комунальна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</si>
  <si>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</si>
  <si>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</si>
  <si>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</si>
  <si>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</si>
  <si>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</si>
  <si>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</si>
  <si>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</si>
  <si>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</si>
  <si>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</si>
  <si>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</si>
  <si>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</si>
  <si>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</si>
  <si>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</si>
  <si>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</si>
  <si>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</si>
  <si>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</si>
  <si>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</si>
  <si>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</si>
  <si>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</si>
  <si>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>Дохід з місцевого бюджету цільового фінансування на оплату комунальних послуг та енергоносіїв, товарів, робіт та послуг</t>
  </si>
  <si>
    <t>Дохід з місцевого бюджету за цільовими програмами, у тому числі:</t>
  </si>
  <si>
    <t>Собівартість реалізованої продукції (товарів, робіт, послуг)</t>
  </si>
  <si>
    <t>Витрати на послуги, матеріали та сировину, в т. ч.:</t>
  </si>
  <si>
    <t>медикаменти та перев’язувальні матеріали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</si>
  <si>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</si>
  <si>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</si>
  <si>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</si>
  <si>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водопостачання та водовідведення</t>
  </si>
  <si>
    <t>Витрати на природній газ</t>
  </si>
  <si>
    <t>Витрати на тверде паливо</t>
  </si>
  <si>
    <t>Витрати на оплату праці</t>
  </si>
  <si>
    <t>Відрахування на соціальні заходи</t>
  </si>
  <si>
    <t>Витрати по виконанню цільових програм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</si>
  <si>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</si>
  <si>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</t>
  </si>
  <si>
    <t>Інші витрати (розшифрувати)</t>
  </si>
  <si>
    <t>Адміністративні витрати, у тому числі:</t>
  </si>
  <si>
    <t>витрати на канцтовари, офісне приладдя та устаткування</t>
  </si>
  <si>
    <t xml:space="preserve">витрати на страхові послуги </t>
  </si>
  <si>
    <t>витрати на придбання та супровід програмного забезпечення</t>
  </si>
  <si>
    <t>витрати на службові відрядження</t>
  </si>
  <si>
    <t>витрати на зв’язок та інтернет</t>
  </si>
  <si>
    <t>витрати на оплату праці</t>
  </si>
  <si>
    <t>відрахування на соціальні заходи</t>
  </si>
  <si>
    <t>витрати на обслуговування оргтехніки</t>
  </si>
  <si>
    <t>витрати на культурно-масові заходи</t>
  </si>
  <si>
    <t xml:space="preserve">амортизація </t>
  </si>
  <si>
    <t>юридичні та нотаріальні послуги</t>
  </si>
  <si>
    <t>витрати на охорону праці та навчання працівників</t>
  </si>
  <si>
    <t>інші адміністративні витрати (розшифрувати)</t>
  </si>
  <si>
    <t>Інші доходи від операційної діяльності, в т.ч.:</t>
  </si>
  <si>
    <t>дохід від операційної оренди активів</t>
  </si>
  <si>
    <t>дохід від реалізації необоротних активів</t>
  </si>
  <si>
    <t>Інші витрати від операційної діяльності (розшифрувати)</t>
  </si>
  <si>
    <t>ІІ. Елементи операційних витрат</t>
  </si>
  <si>
    <t>Матеріальні затрати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</si>
  <si>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</si>
  <si>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</si>
  <si>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</si>
  <si>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</si>
  <si>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</si>
  <si>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</si>
  <si>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</si>
  <si>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</si>
  <si>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</si>
  <si>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</si>
  <si>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</si>
  <si>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</si>
  <si>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</si>
  <si>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</si>
  <si>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</si>
  <si>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</si>
  <si>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</si>
  <si>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</si>
  <si>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</si>
  <si>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Усього доходів</t>
  </si>
  <si>
    <t>Усього витрат</t>
  </si>
  <si>
    <t>Нерозподілені доходи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</si>
  <si>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</si>
  <si>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</si>
  <si>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</si>
  <si>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</si>
  <si>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</si>
  <si>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</si>
  <si>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</si>
  <si>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</si>
  <si>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</si>
  <si>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>_________________________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</si>
  <si>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</si>
  <si>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</si>
  <si>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</si>
  <si>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тис.грн.</t>
  </si>
  <si>
    <t>Директор</t>
  </si>
  <si>
    <t xml:space="preserve">Сума коштів з місцевого бюджету передбачена на оплату комунальних платежів . </t>
  </si>
  <si>
    <t>-</t>
  </si>
  <si>
    <t>м. Косів</t>
  </si>
  <si>
    <t>78601 Івано-Франківська область, м.Косів, провул. Шевченка, 27</t>
  </si>
  <si>
    <t>Дохід за договорами НСЗУ</t>
  </si>
  <si>
    <t>Дохід від  платних послуг</t>
  </si>
  <si>
    <t>ремонт та запасні частини до транспортних засобів,шини</t>
  </si>
  <si>
    <t>Витрати на теплопостачання</t>
  </si>
  <si>
    <t>продукти харчування</t>
  </si>
  <si>
    <t>господарські товари та інвентар, будівельні та комп'ютерні товари</t>
  </si>
  <si>
    <t>М'який інвентар</t>
  </si>
  <si>
    <t>Канцелярські товари, бланки, папір друкарський</t>
  </si>
  <si>
    <t>Д.М.Микитюк</t>
  </si>
  <si>
    <t>Витрати на відрядження</t>
  </si>
  <si>
    <t>Витрати на пільгові пенсії</t>
  </si>
  <si>
    <t>Витрати на податки та інші видатки</t>
  </si>
  <si>
    <t>Витрати від платних послуг</t>
  </si>
  <si>
    <t>рішенням Косівської міської ради</t>
  </si>
  <si>
    <t>Косівська міська рада</t>
  </si>
  <si>
    <t>Міський голова</t>
  </si>
  <si>
    <t>Плосконос Ю.О.</t>
  </si>
  <si>
    <t>Витрати на обслуговування автомобілів(запчастини, акумулятори, колеса, шини)</t>
  </si>
  <si>
    <t>Дохід за договорами НСЗУ (вакцина)</t>
  </si>
  <si>
    <t xml:space="preserve"> Меблі, будівельні матеріали, комп'ютерне обладнання, миючі засоби,господарські товари, комплектуючі носії,  тощо</t>
  </si>
  <si>
    <t xml:space="preserve">           "ПОГОДЖЕНО"</t>
  </si>
  <si>
    <t>Начальник фінансового відділу</t>
  </si>
  <si>
    <t xml:space="preserve"> Косівської міської ради</t>
  </si>
  <si>
    <t>_____________  Довбенчук В.В.</t>
  </si>
  <si>
    <t>Цільова програма "Здоров'я громади на 2023-2025 роки"</t>
  </si>
  <si>
    <t xml:space="preserve">Інші надходження </t>
  </si>
  <si>
    <t>Дохід за договорами НСЗУ (туберкульоз)</t>
  </si>
  <si>
    <t>Дезрозчини, вироби медичного призначення, лаборреактиви, медикаменти, медичні матеріали, медичне обладнання, тести  тощо</t>
  </si>
  <si>
    <t>Програмне забезпечення; послуги зв'язоку та інтернету; обслуговування та ремонт котлів і лічильників; ремонт автотранспорту; обов'язкове страхування водіїв та автотранспорту; заправка картриджів; навчання;  перезарядка вогнегасників; лабораторні дослідження; послуги з відходами; поточний ремонт приміщень тощо.</t>
  </si>
  <si>
    <t>Очікуваний залишок коштів на 01.01.2025 р.</t>
  </si>
  <si>
    <t>ФІНАНСОВИЙ ПЛАН ПІДПРИЄМСТВА НА ІІІ-ІV квартал 2025 року</t>
  </si>
  <si>
    <t>Комунальне некомерційне підприємство "Косівський центр первинної медичної допомоги»</t>
  </si>
  <si>
    <t>86.21</t>
  </si>
  <si>
    <t>Микитюк Дмитро Михайлович</t>
  </si>
  <si>
    <t>Діяльність лікарняних закладів (основний)</t>
  </si>
  <si>
    <t>від  04.07.2025</t>
  </si>
  <si>
    <t>№2931-54\2025</t>
  </si>
  <si>
    <t>Спекретар ради</t>
  </si>
  <si>
    <t>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</si>
</sst>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_);_(* \(#,##0.0\);_(* &quot;-&quot;_);_(@_)"/>
    <numFmt numFmtId="166" formatCode="#,##0.0"/>
    <numFmt numFmtId="167" formatCode="0.0"/>
    <numFmt numFmtId="168" formatCode="#,##0.0;[Red]#,##0.0"/>
    <numFmt numFmtId="169" formatCode="_(* #,##0.00_);_(* \(#,##0.00\);_(* &quot;-&quot;_);_(@_)"/>
  </numFmts>
  <fonts count="10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top" wrapText="1" shrinkToFit="1"/>
    </xf>
    <xf numFmtId="2" fontId="5" fillId="0" borderId="3" xfId="0" applyNumberFormat="1" applyFont="1" applyFill="1" applyBorder="1" applyAlignment="1">
      <alignment horizontal="left" vertical="top" wrapText="1" shrinkToFi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0" borderId="3" xfId="0" applyNumberFormat="1" applyFont="1" applyFill="1" applyBorder="1" applyAlignment="1">
      <alignment horizontal="right" vertical="center" wrapText="1"/>
    </xf>
    <xf numFmtId="49" fontId="5" fillId="0" borderId="3" xfId="0" applyNumberFormat="1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top" wrapText="1" shrinkToFit="1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167" fontId="3" fillId="3" borderId="3" xfId="0" applyNumberFormat="1" applyFont="1" applyFill="1" applyBorder="1" applyAlignment="1">
      <alignment horizontal="center" vertical="center" wrapText="1"/>
    </xf>
    <xf numFmtId="167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vertical="center" wrapText="1"/>
    </xf>
    <xf numFmtId="169" fontId="1" fillId="0" borderId="3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2" fontId="5" fillId="0" borderId="3" xfId="0" applyNumberFormat="1" applyFont="1" applyFill="1" applyBorder="1" applyAlignment="1">
      <alignment horizontal="left" vertical="center" wrapText="1" shrinkToFit="1"/>
    </xf>
    <xf numFmtId="49" fontId="5" fillId="4" borderId="3" xfId="0" applyNumberFormat="1" applyFont="1" applyFill="1" applyBorder="1" applyAlignment="1">
      <alignment horizontal="center" vertical="center" wrapText="1" shrinkToFit="1"/>
    </xf>
    <xf numFmtId="165" fontId="1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top" wrapText="1"/>
    </xf>
    <xf numFmtId="165" fontId="7" fillId="2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6" fontId="1" fillId="2" borderId="3" xfId="0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164" fontId="1" fillId="5" borderId="3" xfId="0" applyNumberFormat="1" applyFont="1" applyFill="1" applyBorder="1" applyAlignment="1">
      <alignment horizontal="center" vertical="center" wrapText="1"/>
    </xf>
    <xf numFmtId="165" fontId="3" fillId="5" borderId="3" xfId="0" applyNumberFormat="1" applyFont="1" applyFill="1" applyBorder="1" applyAlignment="1">
      <alignment horizontal="center" vertical="center" wrapText="1"/>
    </xf>
    <xf numFmtId="169" fontId="1" fillId="5" borderId="3" xfId="0" applyNumberFormat="1" applyFont="1" applyFill="1" applyBorder="1" applyAlignment="1">
      <alignment vertical="center" wrapText="1"/>
    </xf>
    <xf numFmtId="166" fontId="9" fillId="5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J140"/>
  <sheetViews>
    <sheetView tabSelected="1" view="pageBreakPreview" zoomScale="90" zoomScaleNormal="80" zoomScaleSheetLayoutView="90" workbookViewId="0">
      <selection activeCell="H120" sqref="H120"/>
    </sheetView>
  </sheetViews>
  <sheetFormatPr defaultColWidth="9.140625" defaultRowHeight="18.75" x14ac:dyDescent="0.2"/>
  <cols>
    <col min="1" max="1" width="54.140625" style="1" customWidth="1"/>
    <col min="2" max="2" width="6.42578125" style="2" customWidth="1"/>
    <col min="3" max="3" width="14.85546875" style="2" customWidth="1"/>
    <col min="4" max="4" width="14" style="2" customWidth="1"/>
    <col min="5" max="5" width="14.140625" style="1" customWidth="1"/>
    <col min="6" max="6" width="14" style="1" customWidth="1"/>
    <col min="7" max="7" width="14.42578125" style="1" customWidth="1"/>
    <col min="8" max="8" width="16.5703125" style="1" customWidth="1"/>
    <col min="9" max="9" width="17" style="1" customWidth="1"/>
    <col min="10" max="10" width="52.28515625" style="58" customWidth="1"/>
    <col min="11" max="16384" width="9.140625" style="1"/>
  </cols>
  <sheetData>
    <row r="1" spans="1:9" x14ac:dyDescent="0.2">
      <c r="A1" s="74" t="s">
        <v>135</v>
      </c>
      <c r="C1" s="1"/>
      <c r="H1" s="85" t="s">
        <v>0</v>
      </c>
      <c r="I1" s="85"/>
    </row>
    <row r="2" spans="1:9" x14ac:dyDescent="0.2">
      <c r="A2" s="74" t="s">
        <v>136</v>
      </c>
      <c r="H2" s="3" t="s">
        <v>128</v>
      </c>
      <c r="I2" s="3"/>
    </row>
    <row r="3" spans="1:9" x14ac:dyDescent="0.2">
      <c r="A3" s="74" t="s">
        <v>137</v>
      </c>
      <c r="H3" s="4" t="s">
        <v>150</v>
      </c>
      <c r="I3" s="4" t="s">
        <v>151</v>
      </c>
    </row>
    <row r="4" spans="1:9" ht="23.45" customHeight="1" x14ac:dyDescent="0.2">
      <c r="A4" s="74" t="s">
        <v>138</v>
      </c>
      <c r="H4" s="4" t="s">
        <v>130</v>
      </c>
      <c r="I4" s="4"/>
    </row>
    <row r="5" spans="1:9" ht="33" customHeight="1" x14ac:dyDescent="0.2">
      <c r="A5" s="69"/>
      <c r="H5" s="1" t="s">
        <v>131</v>
      </c>
      <c r="I5" s="67"/>
    </row>
    <row r="6" spans="1:9" ht="33" customHeight="1" x14ac:dyDescent="0.2">
      <c r="A6" s="90" t="s">
        <v>145</v>
      </c>
      <c r="B6" s="90"/>
      <c r="C6" s="90"/>
      <c r="D6" s="90"/>
      <c r="E6" s="90"/>
      <c r="F6" s="90"/>
      <c r="G6" s="90"/>
      <c r="H6" s="90"/>
      <c r="I6" s="90"/>
    </row>
    <row r="7" spans="1:9" ht="15" customHeight="1" x14ac:dyDescent="0.2">
      <c r="A7" s="90"/>
      <c r="B7" s="90"/>
      <c r="C7" s="90"/>
      <c r="D7" s="90"/>
      <c r="E7" s="90"/>
      <c r="F7" s="90"/>
      <c r="G7" s="90"/>
      <c r="H7" s="90"/>
      <c r="I7" s="90"/>
    </row>
    <row r="8" spans="1:9" ht="78.75" customHeight="1" x14ac:dyDescent="0.2">
      <c r="A8" s="7" t="s">
        <v>1</v>
      </c>
      <c r="B8" s="89" t="s">
        <v>146</v>
      </c>
      <c r="C8" s="89"/>
      <c r="D8" s="89"/>
      <c r="E8" s="89"/>
      <c r="F8" s="89"/>
      <c r="G8" s="8"/>
      <c r="H8" s="5" t="s">
        <v>2</v>
      </c>
      <c r="I8" s="6">
        <v>45852526</v>
      </c>
    </row>
    <row r="9" spans="1:9" x14ac:dyDescent="0.2">
      <c r="A9" s="7" t="s">
        <v>3</v>
      </c>
      <c r="B9" s="89" t="s">
        <v>4</v>
      </c>
      <c r="C9" s="89"/>
      <c r="D9" s="89"/>
      <c r="E9" s="89"/>
      <c r="F9" s="4"/>
      <c r="G9" s="9"/>
      <c r="H9" s="5" t="s">
        <v>5</v>
      </c>
      <c r="I9" s="6"/>
    </row>
    <row r="10" spans="1:9" x14ac:dyDescent="0.2">
      <c r="A10" s="7" t="s">
        <v>6</v>
      </c>
      <c r="B10" s="89" t="s">
        <v>113</v>
      </c>
      <c r="C10" s="89"/>
      <c r="D10" s="89"/>
      <c r="E10" s="89"/>
      <c r="F10" s="4"/>
      <c r="G10" s="9"/>
      <c r="H10" s="5" t="s">
        <v>7</v>
      </c>
      <c r="I10" s="6"/>
    </row>
    <row r="11" spans="1:9" ht="36.75" customHeight="1" x14ac:dyDescent="0.2">
      <c r="A11" s="7" t="s">
        <v>8</v>
      </c>
      <c r="B11" s="89" t="s">
        <v>129</v>
      </c>
      <c r="C11" s="89"/>
      <c r="D11" s="89"/>
      <c r="E11" s="89"/>
      <c r="F11" s="89"/>
      <c r="G11" s="8"/>
      <c r="H11" s="5" t="s">
        <v>9</v>
      </c>
      <c r="I11" s="6"/>
    </row>
    <row r="12" spans="1:9" x14ac:dyDescent="0.2">
      <c r="A12" s="7" t="s">
        <v>10</v>
      </c>
      <c r="B12" s="89" t="s">
        <v>11</v>
      </c>
      <c r="C12" s="89"/>
      <c r="D12" s="89"/>
      <c r="E12" s="89"/>
      <c r="F12" s="10"/>
      <c r="G12" s="8"/>
      <c r="H12" s="5" t="s">
        <v>12</v>
      </c>
      <c r="I12" s="6"/>
    </row>
    <row r="13" spans="1:9" x14ac:dyDescent="0.2">
      <c r="A13" s="7" t="s">
        <v>13</v>
      </c>
      <c r="B13" s="89" t="s">
        <v>149</v>
      </c>
      <c r="C13" s="89"/>
      <c r="D13" s="89"/>
      <c r="E13" s="89"/>
      <c r="F13" s="10"/>
      <c r="G13" s="11"/>
      <c r="H13" s="12" t="s">
        <v>14</v>
      </c>
      <c r="I13" s="6" t="s">
        <v>147</v>
      </c>
    </row>
    <row r="14" spans="1:9" ht="18.75" customHeight="1" x14ac:dyDescent="0.2">
      <c r="A14" s="7" t="s">
        <v>15</v>
      </c>
      <c r="B14" s="89" t="s">
        <v>109</v>
      </c>
      <c r="C14" s="89"/>
      <c r="D14" s="89"/>
      <c r="E14" s="89"/>
      <c r="F14" s="89"/>
      <c r="G14" s="91"/>
      <c r="H14" s="92"/>
      <c r="I14" s="13"/>
    </row>
    <row r="15" spans="1:9" ht="18.75" customHeight="1" x14ac:dyDescent="0.2">
      <c r="A15" s="7" t="s">
        <v>16</v>
      </c>
      <c r="B15" s="89" t="s">
        <v>17</v>
      </c>
      <c r="C15" s="89"/>
      <c r="D15" s="89"/>
      <c r="E15" s="89"/>
      <c r="F15" s="89"/>
      <c r="G15" s="91"/>
      <c r="H15" s="92"/>
      <c r="I15" s="14"/>
    </row>
    <row r="16" spans="1:9" ht="37.5" x14ac:dyDescent="0.2">
      <c r="A16" s="7" t="s">
        <v>18</v>
      </c>
      <c r="B16" s="86">
        <v>72</v>
      </c>
      <c r="C16" s="86"/>
      <c r="D16" s="86"/>
      <c r="E16" s="86"/>
      <c r="F16" s="10"/>
      <c r="G16" s="10"/>
      <c r="H16" s="10"/>
      <c r="I16" s="8"/>
    </row>
    <row r="17" spans="1:10" ht="41.25" customHeight="1" x14ac:dyDescent="0.2">
      <c r="A17" s="7" t="s">
        <v>19</v>
      </c>
      <c r="B17" s="87" t="s">
        <v>114</v>
      </c>
      <c r="C17" s="87"/>
      <c r="D17" s="87"/>
      <c r="E17" s="87"/>
      <c r="F17" s="87"/>
      <c r="G17" s="4"/>
      <c r="H17" s="4"/>
      <c r="I17" s="9"/>
    </row>
    <row r="18" spans="1:10" x14ac:dyDescent="0.2">
      <c r="A18" s="7" t="s">
        <v>20</v>
      </c>
      <c r="B18" s="88">
        <v>37562</v>
      </c>
      <c r="C18" s="87"/>
      <c r="D18" s="87"/>
      <c r="E18" s="87"/>
      <c r="F18" s="10"/>
      <c r="G18" s="10"/>
      <c r="H18" s="10"/>
      <c r="I18" s="8"/>
    </row>
    <row r="19" spans="1:10" x14ac:dyDescent="0.2">
      <c r="A19" s="7" t="s">
        <v>21</v>
      </c>
      <c r="B19" s="87" t="s">
        <v>148</v>
      </c>
      <c r="C19" s="87"/>
      <c r="D19" s="87"/>
      <c r="E19" s="87"/>
      <c r="F19" s="4"/>
      <c r="G19" s="4"/>
      <c r="H19" s="4"/>
      <c r="I19" s="9"/>
    </row>
    <row r="20" spans="1:10" ht="18" customHeight="1" x14ac:dyDescent="0.2">
      <c r="A20" s="15"/>
      <c r="B20" s="16"/>
      <c r="C20" s="15"/>
      <c r="D20" s="15"/>
      <c r="E20" s="15"/>
      <c r="F20" s="15"/>
      <c r="G20" s="15"/>
      <c r="H20" s="15"/>
      <c r="I20" s="15" t="s">
        <v>22</v>
      </c>
    </row>
    <row r="21" spans="1:10" ht="36" customHeight="1" x14ac:dyDescent="0.2">
      <c r="A21" s="95" t="s">
        <v>23</v>
      </c>
      <c r="B21" s="96" t="s">
        <v>24</v>
      </c>
      <c r="C21" s="96" t="s">
        <v>25</v>
      </c>
      <c r="D21" s="97" t="s">
        <v>26</v>
      </c>
      <c r="E21" s="96" t="s">
        <v>27</v>
      </c>
      <c r="F21" s="96" t="s">
        <v>28</v>
      </c>
      <c r="G21" s="96"/>
      <c r="H21" s="96"/>
      <c r="I21" s="96"/>
      <c r="J21" s="94" t="s">
        <v>29</v>
      </c>
    </row>
    <row r="22" spans="1:10" ht="61.5" customHeight="1" x14ac:dyDescent="0.2">
      <c r="A22" s="95"/>
      <c r="B22" s="96"/>
      <c r="C22" s="96"/>
      <c r="D22" s="97"/>
      <c r="E22" s="96"/>
      <c r="F22" s="17" t="s">
        <v>30</v>
      </c>
      <c r="G22" s="17" t="s">
        <v>31</v>
      </c>
      <c r="H22" s="17" t="s">
        <v>32</v>
      </c>
      <c r="I22" s="17" t="s">
        <v>33</v>
      </c>
      <c r="J22" s="94"/>
    </row>
    <row r="23" spans="1:10" ht="18" customHeight="1" x14ac:dyDescent="0.2">
      <c r="A23" s="6">
        <v>1</v>
      </c>
      <c r="B23" s="13">
        <v>2</v>
      </c>
      <c r="C23" s="13">
        <v>3</v>
      </c>
      <c r="D23" s="13">
        <v>4</v>
      </c>
      <c r="E23" s="13">
        <v>5</v>
      </c>
      <c r="F23" s="13">
        <v>6</v>
      </c>
      <c r="G23" s="13">
        <v>7</v>
      </c>
      <c r="H23" s="13">
        <v>8</v>
      </c>
      <c r="I23" s="13">
        <v>9</v>
      </c>
      <c r="J23" s="59">
        <v>10</v>
      </c>
    </row>
    <row r="24" spans="1:10" ht="18" customHeight="1" x14ac:dyDescent="0.2">
      <c r="A24" s="93" t="s">
        <v>34</v>
      </c>
      <c r="B24" s="93"/>
      <c r="C24" s="93"/>
      <c r="D24" s="93"/>
      <c r="E24" s="93"/>
      <c r="F24" s="93"/>
      <c r="G24" s="93"/>
      <c r="H24" s="93"/>
      <c r="I24" s="93"/>
      <c r="J24" s="59"/>
    </row>
    <row r="25" spans="1:10" s="18" customFormat="1" ht="20.100000000000001" customHeight="1" x14ac:dyDescent="0.2">
      <c r="A25" s="93" t="s">
        <v>35</v>
      </c>
      <c r="B25" s="93"/>
      <c r="C25" s="93"/>
      <c r="D25" s="93"/>
      <c r="E25" s="93"/>
      <c r="F25" s="93"/>
      <c r="G25" s="93"/>
      <c r="H25" s="93"/>
      <c r="I25" s="93"/>
      <c r="J25" s="93"/>
    </row>
    <row r="26" spans="1:10" s="18" customFormat="1" ht="98.25" customHeight="1" x14ac:dyDescent="0.2">
      <c r="A26" s="19" t="s">
        <v>36</v>
      </c>
      <c r="B26" s="20">
        <v>100</v>
      </c>
      <c r="C26" s="72">
        <f>C27+C32+C33+C28+C31</f>
        <v>0</v>
      </c>
      <c r="D26" s="55">
        <f>D27+D32+D33+D28+D31</f>
        <v>15320.699999999999</v>
      </c>
      <c r="E26" s="27">
        <f>F26+G26+H26+I26</f>
        <v>15320.7</v>
      </c>
      <c r="F26" s="55">
        <f>F27+F28+F31+F32+F33</f>
        <v>0</v>
      </c>
      <c r="G26" s="55">
        <f>G27+G28+G31+G32+G33+G34</f>
        <v>0</v>
      </c>
      <c r="H26" s="55">
        <f>H27+H28+H31+H32+H33+H34</f>
        <v>7689</v>
      </c>
      <c r="I26" s="55">
        <f>I27+I28+I31+I32+I33+I34</f>
        <v>7631.7</v>
      </c>
      <c r="J26" s="60"/>
    </row>
    <row r="27" spans="1:10" s="18" customFormat="1" ht="75" x14ac:dyDescent="0.2">
      <c r="A27" s="19" t="s">
        <v>37</v>
      </c>
      <c r="B27" s="20">
        <v>110</v>
      </c>
      <c r="C27" s="68"/>
      <c r="D27" s="55">
        <v>516.79999999999995</v>
      </c>
      <c r="E27" s="27">
        <f>F27+G27+H27+I27</f>
        <v>516.79999999999995</v>
      </c>
      <c r="F27" s="23"/>
      <c r="G27" s="23"/>
      <c r="H27" s="23">
        <v>258.39999999999998</v>
      </c>
      <c r="I27" s="23">
        <v>258.39999999999998</v>
      </c>
      <c r="J27" s="34" t="s">
        <v>111</v>
      </c>
    </row>
    <row r="28" spans="1:10" s="18" customFormat="1" ht="37.5" x14ac:dyDescent="0.2">
      <c r="A28" s="19" t="s">
        <v>38</v>
      </c>
      <c r="B28" s="20">
        <v>120</v>
      </c>
      <c r="C28" s="68"/>
      <c r="D28" s="23">
        <v>459.3</v>
      </c>
      <c r="E28" s="27">
        <f>SUM(F28:I28)</f>
        <v>459.3</v>
      </c>
      <c r="F28" s="23">
        <f>F29+F30</f>
        <v>0</v>
      </c>
      <c r="G28" s="23">
        <f>G29+G30</f>
        <v>0</v>
      </c>
      <c r="H28" s="23">
        <f>H29+H30</f>
        <v>258.3</v>
      </c>
      <c r="I28" s="23">
        <f>I29+I30</f>
        <v>201</v>
      </c>
      <c r="J28" s="34"/>
    </row>
    <row r="29" spans="1:10" s="18" customFormat="1" ht="36.75" customHeight="1" x14ac:dyDescent="0.2">
      <c r="A29" s="24" t="s">
        <v>139</v>
      </c>
      <c r="B29" s="25">
        <v>121</v>
      </c>
      <c r="C29" s="68"/>
      <c r="D29" s="23">
        <v>459.3</v>
      </c>
      <c r="E29" s="22">
        <f>F29+G29+H29+I29</f>
        <v>459.3</v>
      </c>
      <c r="F29" s="23"/>
      <c r="G29" s="23"/>
      <c r="H29" s="23">
        <v>258.3</v>
      </c>
      <c r="I29" s="23">
        <v>201</v>
      </c>
      <c r="J29" s="34"/>
    </row>
    <row r="30" spans="1:10" s="18" customFormat="1" ht="23.25" customHeight="1" x14ac:dyDescent="0.2">
      <c r="A30" s="24" t="s">
        <v>140</v>
      </c>
      <c r="B30" s="25">
        <v>122</v>
      </c>
      <c r="C30" s="68"/>
      <c r="D30" s="23"/>
      <c r="E30" s="22">
        <f t="shared" ref="E30:E34" si="0">SUM(F30:I30)</f>
        <v>0</v>
      </c>
      <c r="F30" s="23"/>
      <c r="G30" s="23"/>
      <c r="H30" s="23"/>
      <c r="I30" s="23"/>
      <c r="J30" s="34"/>
    </row>
    <row r="31" spans="1:10" s="18" customFormat="1" ht="29.25" customHeight="1" x14ac:dyDescent="0.3">
      <c r="A31" s="19" t="s">
        <v>141</v>
      </c>
      <c r="B31" s="25">
        <v>123</v>
      </c>
      <c r="C31" s="68"/>
      <c r="D31" s="80"/>
      <c r="E31" s="27">
        <f t="shared" si="0"/>
        <v>0</v>
      </c>
      <c r="F31" s="23"/>
      <c r="G31" s="23"/>
      <c r="H31" s="23"/>
      <c r="I31" s="23"/>
      <c r="J31" s="34"/>
    </row>
    <row r="32" spans="1:10" s="18" customFormat="1" x14ac:dyDescent="0.2">
      <c r="A32" s="19" t="s">
        <v>133</v>
      </c>
      <c r="B32" s="25">
        <v>124</v>
      </c>
      <c r="C32" s="68"/>
      <c r="D32" s="68"/>
      <c r="E32" s="27">
        <f t="shared" si="0"/>
        <v>0</v>
      </c>
      <c r="F32" s="23"/>
      <c r="G32" s="23"/>
      <c r="H32" s="23"/>
      <c r="I32" s="23"/>
      <c r="J32" s="59"/>
    </row>
    <row r="33" spans="1:10" s="18" customFormat="1" x14ac:dyDescent="0.2">
      <c r="A33" s="19" t="s">
        <v>115</v>
      </c>
      <c r="B33" s="25">
        <v>125</v>
      </c>
      <c r="C33" s="68"/>
      <c r="D33" s="68">
        <v>14344.6</v>
      </c>
      <c r="E33" s="27">
        <f t="shared" si="0"/>
        <v>14344.6</v>
      </c>
      <c r="F33" s="23"/>
      <c r="G33" s="23"/>
      <c r="H33" s="23">
        <v>7172.3</v>
      </c>
      <c r="I33" s="23">
        <v>7172.3</v>
      </c>
      <c r="J33" s="59"/>
    </row>
    <row r="34" spans="1:10" s="18" customFormat="1" x14ac:dyDescent="0.2">
      <c r="A34" s="19" t="s">
        <v>116</v>
      </c>
      <c r="B34" s="25">
        <v>126</v>
      </c>
      <c r="C34" s="21"/>
      <c r="D34" s="21"/>
      <c r="E34" s="27">
        <f t="shared" si="0"/>
        <v>0</v>
      </c>
      <c r="F34" s="23"/>
      <c r="G34" s="23"/>
      <c r="H34" s="23"/>
      <c r="I34" s="23"/>
      <c r="J34" s="59"/>
    </row>
    <row r="35" spans="1:10" ht="45.75" customHeight="1" x14ac:dyDescent="0.2">
      <c r="A35" s="19" t="s">
        <v>39</v>
      </c>
      <c r="B35" s="20">
        <v>130</v>
      </c>
      <c r="C35" s="27">
        <f>C36+C44+C50+C51+C53+C55+C60</f>
        <v>0</v>
      </c>
      <c r="D35" s="27">
        <f>D36+D44+D50+D51+D53+D54+D55+D60</f>
        <v>14861.4</v>
      </c>
      <c r="E35" s="27">
        <f>SUM(F35:I35)</f>
        <v>14861.4</v>
      </c>
      <c r="F35" s="27">
        <f>F36+F44+F50+F51+F53+F54+F55+F60</f>
        <v>0</v>
      </c>
      <c r="G35" s="27">
        <f>G36+G44+G50+G51+G53+G54+G55+G60</f>
        <v>0</v>
      </c>
      <c r="H35" s="27">
        <f>H36+H44+H50+H51+H53+H54+H55+H60</f>
        <v>7430.7</v>
      </c>
      <c r="I35" s="27">
        <f>I36+I44+I50+I51+I53+I54+I55+I60</f>
        <v>7430.7</v>
      </c>
      <c r="J35" s="59"/>
    </row>
    <row r="36" spans="1:10" s="28" customFormat="1" ht="41.25" customHeight="1" x14ac:dyDescent="0.2">
      <c r="A36" s="19" t="s">
        <v>40</v>
      </c>
      <c r="B36" s="13">
        <v>140</v>
      </c>
      <c r="C36" s="27">
        <f>C37+C39+C40+C42+C43+C41</f>
        <v>0</v>
      </c>
      <c r="D36" s="27">
        <f>D37+D39+D40+D42+D43+D41</f>
        <v>1340</v>
      </c>
      <c r="E36" s="27">
        <f>SUM(F36:I36)</f>
        <v>1340</v>
      </c>
      <c r="F36" s="22">
        <f>SUM(F37:F43)</f>
        <v>0</v>
      </c>
      <c r="G36" s="22">
        <f>SUM(G37:G43)</f>
        <v>0</v>
      </c>
      <c r="H36" s="22">
        <f>SUM(H37:H43)</f>
        <v>670</v>
      </c>
      <c r="I36" s="22">
        <f>SUM(I37:I43)</f>
        <v>670</v>
      </c>
      <c r="J36" s="59"/>
    </row>
    <row r="37" spans="1:10" s="28" customFormat="1" ht="51" customHeight="1" x14ac:dyDescent="0.2">
      <c r="A37" s="24" t="s">
        <v>41</v>
      </c>
      <c r="B37" s="29">
        <v>141</v>
      </c>
      <c r="C37" s="23"/>
      <c r="D37" s="23">
        <v>800</v>
      </c>
      <c r="E37" s="22">
        <f t="shared" ref="E37:E43" si="1">F37+G37+H37+I37</f>
        <v>800</v>
      </c>
      <c r="F37" s="23"/>
      <c r="G37" s="23"/>
      <c r="H37" s="23">
        <v>400</v>
      </c>
      <c r="I37" s="23">
        <v>400</v>
      </c>
      <c r="J37" s="31" t="s">
        <v>142</v>
      </c>
    </row>
    <row r="38" spans="1:10" s="28" customFormat="1" ht="51" customHeight="1" x14ac:dyDescent="0.2">
      <c r="A38" s="24" t="s">
        <v>119</v>
      </c>
      <c r="B38" s="29">
        <v>142</v>
      </c>
      <c r="C38" s="23"/>
      <c r="D38" s="23"/>
      <c r="E38" s="22">
        <f t="shared" si="1"/>
        <v>0</v>
      </c>
      <c r="F38" s="23"/>
      <c r="G38" s="23"/>
      <c r="H38" s="23"/>
      <c r="I38" s="23"/>
      <c r="J38" s="31"/>
    </row>
    <row r="39" spans="1:10" s="28" customFormat="1" ht="45.75" customHeight="1" x14ac:dyDescent="0.2">
      <c r="A39" s="24" t="s">
        <v>117</v>
      </c>
      <c r="B39" s="29">
        <v>143</v>
      </c>
      <c r="C39" s="68"/>
      <c r="D39" s="23">
        <v>20</v>
      </c>
      <c r="E39" s="56">
        <f t="shared" si="1"/>
        <v>20</v>
      </c>
      <c r="F39" s="73"/>
      <c r="G39" s="73"/>
      <c r="H39" s="73">
        <v>10</v>
      </c>
      <c r="I39" s="73">
        <v>10</v>
      </c>
      <c r="J39" s="34" t="s">
        <v>132</v>
      </c>
    </row>
    <row r="40" spans="1:10" s="28" customFormat="1" ht="46.5" customHeight="1" x14ac:dyDescent="0.2">
      <c r="A40" s="24" t="s">
        <v>120</v>
      </c>
      <c r="B40" s="29">
        <v>144</v>
      </c>
      <c r="C40" s="68"/>
      <c r="D40" s="23">
        <v>200</v>
      </c>
      <c r="E40" s="22">
        <f t="shared" si="1"/>
        <v>200</v>
      </c>
      <c r="F40" s="73"/>
      <c r="G40" s="73"/>
      <c r="H40" s="73">
        <v>100</v>
      </c>
      <c r="I40" s="73">
        <v>100</v>
      </c>
      <c r="J40" s="30" t="s">
        <v>134</v>
      </c>
    </row>
    <row r="41" spans="1:10" s="28" customFormat="1" ht="34.5" customHeight="1" x14ac:dyDescent="0.2">
      <c r="A41" s="24" t="s">
        <v>121</v>
      </c>
      <c r="B41" s="29">
        <v>145</v>
      </c>
      <c r="C41" s="68"/>
      <c r="D41" s="23"/>
      <c r="E41" s="22">
        <f t="shared" si="1"/>
        <v>0</v>
      </c>
      <c r="F41" s="73"/>
      <c r="G41" s="73"/>
      <c r="H41" s="73"/>
      <c r="I41" s="73"/>
      <c r="J41" s="30"/>
    </row>
    <row r="42" spans="1:10" s="28" customFormat="1" ht="37.5" customHeight="1" x14ac:dyDescent="0.2">
      <c r="A42" s="24" t="s">
        <v>122</v>
      </c>
      <c r="B42" s="29">
        <v>146</v>
      </c>
      <c r="C42" s="68"/>
      <c r="D42" s="23">
        <v>20</v>
      </c>
      <c r="E42" s="22">
        <f t="shared" si="1"/>
        <v>20</v>
      </c>
      <c r="F42" s="73"/>
      <c r="G42" s="73"/>
      <c r="H42" s="73">
        <v>10</v>
      </c>
      <c r="I42" s="73">
        <v>10</v>
      </c>
      <c r="J42" s="30"/>
    </row>
    <row r="43" spans="1:10" s="28" customFormat="1" ht="37.5" customHeight="1" x14ac:dyDescent="0.2">
      <c r="A43" s="19" t="s">
        <v>42</v>
      </c>
      <c r="B43" s="13">
        <v>150</v>
      </c>
      <c r="C43" s="68"/>
      <c r="D43" s="55">
        <v>300</v>
      </c>
      <c r="E43" s="22">
        <f t="shared" si="1"/>
        <v>300</v>
      </c>
      <c r="F43" s="73"/>
      <c r="G43" s="73"/>
      <c r="H43" s="73">
        <v>150</v>
      </c>
      <c r="I43" s="73">
        <v>150</v>
      </c>
      <c r="J43" s="41"/>
    </row>
    <row r="44" spans="1:10" s="28" customFormat="1" ht="34.5" customHeight="1" x14ac:dyDescent="0.2">
      <c r="A44" s="19" t="s">
        <v>43</v>
      </c>
      <c r="B44" s="13">
        <v>160</v>
      </c>
      <c r="C44" s="71">
        <f>C46+C48+C49</f>
        <v>0</v>
      </c>
      <c r="D44" s="27">
        <f>D46+D48+D49</f>
        <v>516.79999999999995</v>
      </c>
      <c r="E44" s="27">
        <f>SUM(E45:E49)</f>
        <v>516.79999999999995</v>
      </c>
      <c r="F44" s="22">
        <f>SUM(F45:F49)</f>
        <v>0</v>
      </c>
      <c r="G44" s="22">
        <f>SUM(G45:G49)</f>
        <v>0</v>
      </c>
      <c r="H44" s="22">
        <f>SUM(H45:H49)</f>
        <v>258.39999999999998</v>
      </c>
      <c r="I44" s="22">
        <f>SUM(I45:I49)</f>
        <v>258.39999999999998</v>
      </c>
      <c r="J44" s="59"/>
    </row>
    <row r="45" spans="1:10" s="28" customFormat="1" ht="34.5" customHeight="1" x14ac:dyDescent="0.2">
      <c r="A45" s="24" t="s">
        <v>118</v>
      </c>
      <c r="B45" s="13">
        <v>161</v>
      </c>
      <c r="C45" s="76"/>
      <c r="D45" s="77"/>
      <c r="E45" s="22">
        <f>F45+G45+H45+I45</f>
        <v>0</v>
      </c>
      <c r="F45" s="23"/>
      <c r="G45" s="23"/>
      <c r="H45" s="23">
        <v>0</v>
      </c>
      <c r="I45" s="23">
        <v>0</v>
      </c>
      <c r="J45" s="59"/>
    </row>
    <row r="46" spans="1:10" s="28" customFormat="1" ht="36" customHeight="1" x14ac:dyDescent="0.2">
      <c r="A46" s="24" t="s">
        <v>44</v>
      </c>
      <c r="B46" s="29">
        <v>162</v>
      </c>
      <c r="C46" s="68"/>
      <c r="D46" s="23">
        <v>214.1</v>
      </c>
      <c r="E46" s="22">
        <f>F46+G46+H46+I46</f>
        <v>214.10000000000002</v>
      </c>
      <c r="F46" s="23"/>
      <c r="G46" s="23"/>
      <c r="H46" s="23">
        <v>66.3</v>
      </c>
      <c r="I46" s="23">
        <v>147.80000000000001</v>
      </c>
      <c r="J46" s="59"/>
    </row>
    <row r="47" spans="1:10" s="28" customFormat="1" ht="40.5" customHeight="1" x14ac:dyDescent="0.2">
      <c r="A47" s="24" t="s">
        <v>45</v>
      </c>
      <c r="B47" s="29">
        <v>163</v>
      </c>
      <c r="C47" s="68"/>
      <c r="D47" s="23"/>
      <c r="E47" s="22">
        <f>F47+G47+H47+I47</f>
        <v>0</v>
      </c>
      <c r="F47" s="23"/>
      <c r="G47" s="23"/>
      <c r="H47" s="23"/>
      <c r="I47" s="23"/>
      <c r="J47" s="59"/>
    </row>
    <row r="48" spans="1:10" s="28" customFormat="1" ht="36.950000000000003" customHeight="1" x14ac:dyDescent="0.2">
      <c r="A48" s="24" t="s">
        <v>46</v>
      </c>
      <c r="B48" s="29">
        <v>164</v>
      </c>
      <c r="C48" s="68"/>
      <c r="D48" s="23">
        <v>159.9</v>
      </c>
      <c r="E48" s="22">
        <f>F48+G48+H48+I48</f>
        <v>159.89999999999998</v>
      </c>
      <c r="F48" s="23"/>
      <c r="G48" s="23"/>
      <c r="H48" s="62">
        <v>49.3</v>
      </c>
      <c r="I48" s="23">
        <v>110.6</v>
      </c>
      <c r="J48" s="61"/>
    </row>
    <row r="49" spans="1:10" s="28" customFormat="1" ht="20.100000000000001" customHeight="1" x14ac:dyDescent="0.2">
      <c r="A49" s="24" t="s">
        <v>47</v>
      </c>
      <c r="B49" s="29">
        <v>165</v>
      </c>
      <c r="C49" s="68"/>
      <c r="D49" s="23">
        <v>142.80000000000001</v>
      </c>
      <c r="E49" s="22">
        <f>SUM(F49:I49)</f>
        <v>142.80000000000001</v>
      </c>
      <c r="F49" s="23"/>
      <c r="G49" s="23"/>
      <c r="H49" s="23">
        <v>142.80000000000001</v>
      </c>
      <c r="I49" s="23"/>
      <c r="J49" s="59"/>
    </row>
    <row r="50" spans="1:10" s="28" customFormat="1" ht="20.100000000000001" customHeight="1" x14ac:dyDescent="0.2">
      <c r="A50" s="19" t="s">
        <v>48</v>
      </c>
      <c r="B50" s="13">
        <v>170</v>
      </c>
      <c r="C50" s="72"/>
      <c r="D50" s="55">
        <v>10400</v>
      </c>
      <c r="E50" s="27">
        <f>SUM(F50:I50)</f>
        <v>10400</v>
      </c>
      <c r="F50" s="22"/>
      <c r="G50" s="22"/>
      <c r="H50" s="22">
        <v>5200</v>
      </c>
      <c r="I50" s="22">
        <v>5200</v>
      </c>
      <c r="J50" s="59"/>
    </row>
    <row r="51" spans="1:10" s="28" customFormat="1" ht="20.100000000000001" customHeight="1" x14ac:dyDescent="0.2">
      <c r="A51" s="19" t="s">
        <v>49</v>
      </c>
      <c r="B51" s="13">
        <v>180</v>
      </c>
      <c r="C51" s="72"/>
      <c r="D51" s="55">
        <v>2284.6</v>
      </c>
      <c r="E51" s="27">
        <f>SUM(F51:I51)</f>
        <v>2284.6</v>
      </c>
      <c r="F51" s="22"/>
      <c r="G51" s="22"/>
      <c r="H51" s="22">
        <v>1142.3</v>
      </c>
      <c r="I51" s="22">
        <v>1142.3</v>
      </c>
      <c r="J51" s="59"/>
    </row>
    <row r="52" spans="1:10" s="28" customFormat="1" ht="20.100000000000001" customHeight="1" x14ac:dyDescent="0.2">
      <c r="A52" s="19" t="s">
        <v>50</v>
      </c>
      <c r="B52" s="13">
        <v>190</v>
      </c>
      <c r="C52" s="75"/>
      <c r="D52" s="23">
        <v>459.3</v>
      </c>
      <c r="E52" s="27">
        <f>SUM(F52:I52)</f>
        <v>459.3</v>
      </c>
      <c r="F52" s="23"/>
      <c r="G52" s="23"/>
      <c r="H52" s="23">
        <v>258.3</v>
      </c>
      <c r="I52" s="23">
        <v>201</v>
      </c>
      <c r="J52" s="59"/>
    </row>
    <row r="53" spans="1:10" s="28" customFormat="1" ht="110.45" customHeight="1" x14ac:dyDescent="0.2">
      <c r="A53" s="19" t="s">
        <v>51</v>
      </c>
      <c r="B53" s="13">
        <v>200</v>
      </c>
      <c r="C53" s="72"/>
      <c r="D53" s="55">
        <v>320</v>
      </c>
      <c r="E53" s="27">
        <f t="shared" ref="E53:E59" si="2">F53+G53+H53+I53</f>
        <v>320</v>
      </c>
      <c r="F53" s="73"/>
      <c r="G53" s="73"/>
      <c r="H53" s="73">
        <v>160</v>
      </c>
      <c r="I53" s="73">
        <v>160</v>
      </c>
      <c r="J53" s="31" t="s">
        <v>143</v>
      </c>
    </row>
    <row r="54" spans="1:10" s="28" customFormat="1" ht="20.100000000000001" customHeight="1" x14ac:dyDescent="0.2">
      <c r="A54" s="19" t="s">
        <v>52</v>
      </c>
      <c r="B54" s="13">
        <v>210</v>
      </c>
      <c r="C54" s="21"/>
      <c r="D54" s="55"/>
      <c r="E54" s="64">
        <f t="shared" si="2"/>
        <v>0</v>
      </c>
      <c r="F54" s="65"/>
      <c r="G54" s="65"/>
      <c r="H54" s="65"/>
      <c r="I54" s="65"/>
      <c r="J54" s="59"/>
    </row>
    <row r="55" spans="1:10" s="28" customFormat="1" ht="44.25" customHeight="1" x14ac:dyDescent="0.2">
      <c r="A55" s="19" t="s">
        <v>53</v>
      </c>
      <c r="B55" s="13">
        <v>220</v>
      </c>
      <c r="C55" s="75"/>
      <c r="D55" s="55"/>
      <c r="E55" s="27">
        <f t="shared" si="2"/>
        <v>0</v>
      </c>
      <c r="F55" s="23">
        <f>F56+F57+F58+F59</f>
        <v>0</v>
      </c>
      <c r="G55" s="23">
        <f>G56+G57+G58+G59</f>
        <v>0</v>
      </c>
      <c r="H55" s="23">
        <f>H56+H57+H58+H59</f>
        <v>0</v>
      </c>
      <c r="I55" s="23">
        <f>I56+I57+I58+I59</f>
        <v>0</v>
      </c>
      <c r="J55" s="63"/>
    </row>
    <row r="56" spans="1:10" s="28" customFormat="1" ht="26.25" customHeight="1" x14ac:dyDescent="0.2">
      <c r="A56" s="24" t="s">
        <v>124</v>
      </c>
      <c r="B56" s="29">
        <v>221</v>
      </c>
      <c r="C56" s="75"/>
      <c r="D56" s="55"/>
      <c r="E56" s="22">
        <f t="shared" si="2"/>
        <v>0</v>
      </c>
      <c r="F56" s="23"/>
      <c r="G56" s="23"/>
      <c r="H56" s="23"/>
      <c r="I56" s="23"/>
      <c r="J56" s="63"/>
    </row>
    <row r="57" spans="1:10" s="28" customFormat="1" ht="20.25" customHeight="1" x14ac:dyDescent="0.2">
      <c r="A57" s="24" t="s">
        <v>125</v>
      </c>
      <c r="B57" s="29">
        <v>222</v>
      </c>
      <c r="C57" s="75"/>
      <c r="D57" s="55"/>
      <c r="E57" s="22">
        <f t="shared" si="2"/>
        <v>0</v>
      </c>
      <c r="F57" s="23"/>
      <c r="G57" s="23"/>
      <c r="H57" s="23"/>
      <c r="I57" s="23"/>
      <c r="J57" s="63"/>
    </row>
    <row r="58" spans="1:10" s="28" customFormat="1" ht="30" customHeight="1" x14ac:dyDescent="0.2">
      <c r="A58" s="24" t="s">
        <v>126</v>
      </c>
      <c r="B58" s="29">
        <v>223</v>
      </c>
      <c r="C58" s="75"/>
      <c r="D58" s="55"/>
      <c r="E58" s="22">
        <f t="shared" si="2"/>
        <v>0</v>
      </c>
      <c r="F58" s="23">
        <v>0</v>
      </c>
      <c r="G58" s="23"/>
      <c r="H58" s="23"/>
      <c r="I58" s="23"/>
      <c r="J58" s="63"/>
    </row>
    <row r="59" spans="1:10" s="28" customFormat="1" ht="24" customHeight="1" x14ac:dyDescent="0.2">
      <c r="A59" s="24" t="s">
        <v>127</v>
      </c>
      <c r="B59" s="29">
        <v>224</v>
      </c>
      <c r="C59" s="21"/>
      <c r="D59" s="55"/>
      <c r="E59" s="22">
        <f t="shared" si="2"/>
        <v>0</v>
      </c>
      <c r="F59" s="23">
        <v>0</v>
      </c>
      <c r="G59" s="23"/>
      <c r="H59" s="23"/>
      <c r="I59" s="23"/>
      <c r="J59" s="63"/>
    </row>
    <row r="60" spans="1:10" ht="33" customHeight="1" x14ac:dyDescent="0.2">
      <c r="A60" s="19" t="s">
        <v>54</v>
      </c>
      <c r="B60" s="20">
        <v>230</v>
      </c>
      <c r="C60" s="71">
        <f>SUM(C61:C72,C73)</f>
        <v>0</v>
      </c>
      <c r="D60" s="27">
        <f>SUM(D61:D72,D73)</f>
        <v>0</v>
      </c>
      <c r="E60" s="27">
        <f>SUM(F60:I60)</f>
        <v>0</v>
      </c>
      <c r="F60" s="22">
        <f>SUM(F61:F72,F73)</f>
        <v>0</v>
      </c>
      <c r="G60" s="22">
        <f>SUM(G61:G72,G73)</f>
        <v>0</v>
      </c>
      <c r="H60" s="22">
        <f>SUM(H61:H72,H73)</f>
        <v>0</v>
      </c>
      <c r="I60" s="22">
        <f>SUM(I61:I72,I73)</f>
        <v>0</v>
      </c>
      <c r="J60" s="59"/>
    </row>
    <row r="61" spans="1:10" ht="38.25" customHeight="1" x14ac:dyDescent="0.2">
      <c r="A61" s="24" t="s">
        <v>55</v>
      </c>
      <c r="B61" s="25">
        <v>231</v>
      </c>
      <c r="C61" s="21"/>
      <c r="D61" s="23"/>
      <c r="E61" s="22">
        <f>F61+G61+H61+I61</f>
        <v>0</v>
      </c>
      <c r="F61" s="23"/>
      <c r="G61" s="23"/>
      <c r="H61" s="23"/>
      <c r="I61" s="23"/>
      <c r="J61" s="31"/>
    </row>
    <row r="62" spans="1:10" ht="42.75" customHeight="1" x14ac:dyDescent="0.2">
      <c r="A62" s="24" t="s">
        <v>56</v>
      </c>
      <c r="B62" s="25">
        <v>232</v>
      </c>
      <c r="C62" s="21"/>
      <c r="D62" s="23"/>
      <c r="E62" s="22">
        <f>SUM(F62:I62)</f>
        <v>0</v>
      </c>
      <c r="F62" s="23"/>
      <c r="G62" s="23"/>
      <c r="H62" s="23"/>
      <c r="I62" s="23"/>
      <c r="J62" s="34"/>
    </row>
    <row r="63" spans="1:10" ht="56.25" customHeight="1" x14ac:dyDescent="0.2">
      <c r="A63" s="24" t="s">
        <v>57</v>
      </c>
      <c r="B63" s="25">
        <v>233</v>
      </c>
      <c r="C63" s="21"/>
      <c r="D63" s="23"/>
      <c r="E63" s="22">
        <f>F63+G63+H63+I63</f>
        <v>0</v>
      </c>
      <c r="F63" s="23"/>
      <c r="G63" s="23"/>
      <c r="H63" s="23"/>
      <c r="I63" s="23"/>
      <c r="J63" s="34"/>
    </row>
    <row r="64" spans="1:10" s="28" customFormat="1" ht="20.100000000000001" customHeight="1" x14ac:dyDescent="0.2">
      <c r="A64" s="24" t="s">
        <v>58</v>
      </c>
      <c r="B64" s="25">
        <v>234</v>
      </c>
      <c r="C64" s="21"/>
      <c r="D64" s="23"/>
      <c r="E64" s="22">
        <f>F64+G64+H64+I64</f>
        <v>0</v>
      </c>
      <c r="F64" s="23"/>
      <c r="G64" s="23"/>
      <c r="H64" s="23"/>
      <c r="I64" s="23"/>
      <c r="J64" s="34"/>
    </row>
    <row r="65" spans="1:10" s="28" customFormat="1" ht="29.25" customHeight="1" x14ac:dyDescent="0.2">
      <c r="A65" s="24" t="s">
        <v>59</v>
      </c>
      <c r="B65" s="25">
        <v>235</v>
      </c>
      <c r="C65" s="21"/>
      <c r="D65" s="23"/>
      <c r="E65" s="22">
        <f>F65+G65+H65+I65</f>
        <v>0</v>
      </c>
      <c r="F65" s="23"/>
      <c r="G65" s="23"/>
      <c r="H65" s="23"/>
      <c r="I65" s="23"/>
      <c r="J65" s="34"/>
    </row>
    <row r="66" spans="1:10" s="28" customFormat="1" ht="20.100000000000001" customHeight="1" x14ac:dyDescent="0.2">
      <c r="A66" s="24" t="s">
        <v>60</v>
      </c>
      <c r="B66" s="25">
        <v>236</v>
      </c>
      <c r="C66" s="68"/>
      <c r="D66" s="23"/>
      <c r="E66" s="22">
        <f>SUM(F66:I66)</f>
        <v>0</v>
      </c>
      <c r="F66" s="73"/>
      <c r="G66" s="73"/>
      <c r="H66" s="73"/>
      <c r="I66" s="73"/>
      <c r="J66" s="59"/>
    </row>
    <row r="67" spans="1:10" s="28" customFormat="1" ht="20.100000000000001" customHeight="1" x14ac:dyDescent="0.2">
      <c r="A67" s="24" t="s">
        <v>61</v>
      </c>
      <c r="B67" s="25">
        <v>237</v>
      </c>
      <c r="C67" s="68"/>
      <c r="D67" s="23"/>
      <c r="E67" s="22">
        <f>SUM(F67:I67)</f>
        <v>0</v>
      </c>
      <c r="F67" s="73"/>
      <c r="G67" s="73"/>
      <c r="H67" s="73"/>
      <c r="I67" s="73"/>
      <c r="J67" s="59"/>
    </row>
    <row r="68" spans="1:10" s="28" customFormat="1" ht="38.25" customHeight="1" x14ac:dyDescent="0.2">
      <c r="A68" s="24" t="s">
        <v>62</v>
      </c>
      <c r="B68" s="25">
        <v>238</v>
      </c>
      <c r="C68" s="21"/>
      <c r="D68" s="23"/>
      <c r="E68" s="22">
        <f>F68+G68+H68+I68</f>
        <v>0</v>
      </c>
      <c r="F68" s="23"/>
      <c r="G68" s="23"/>
      <c r="H68" s="23"/>
      <c r="I68" s="23"/>
      <c r="J68" s="34"/>
    </row>
    <row r="69" spans="1:10" s="28" customFormat="1" ht="20.100000000000001" customHeight="1" x14ac:dyDescent="0.2">
      <c r="A69" s="24" t="s">
        <v>63</v>
      </c>
      <c r="B69" s="25">
        <v>239</v>
      </c>
      <c r="C69" s="21"/>
      <c r="D69" s="23"/>
      <c r="E69" s="22"/>
      <c r="F69" s="23"/>
      <c r="G69" s="23"/>
      <c r="H69" s="23"/>
      <c r="I69" s="23"/>
      <c r="J69" s="59"/>
    </row>
    <row r="70" spans="1:10" s="28" customFormat="1" ht="20.25" customHeight="1" x14ac:dyDescent="0.2">
      <c r="A70" s="19" t="s">
        <v>64</v>
      </c>
      <c r="B70" s="20">
        <v>250</v>
      </c>
      <c r="C70" s="21"/>
      <c r="D70" s="23"/>
      <c r="E70" s="66">
        <f>F70+G70+H70+I70</f>
        <v>0</v>
      </c>
      <c r="F70" s="65">
        <v>0</v>
      </c>
      <c r="G70" s="65"/>
      <c r="H70" s="65"/>
      <c r="I70" s="65"/>
      <c r="J70" s="59"/>
    </row>
    <row r="71" spans="1:10" s="28" customFormat="1" ht="20.100000000000001" customHeight="1" x14ac:dyDescent="0.2">
      <c r="A71" s="19" t="s">
        <v>65</v>
      </c>
      <c r="B71" s="20">
        <v>260</v>
      </c>
      <c r="C71" s="21"/>
      <c r="D71" s="23"/>
      <c r="E71" s="22"/>
      <c r="F71" s="23"/>
      <c r="G71" s="23"/>
      <c r="H71" s="23"/>
      <c r="I71" s="23"/>
      <c r="J71" s="59"/>
    </row>
    <row r="72" spans="1:10" s="28" customFormat="1" ht="37.5" customHeight="1" x14ac:dyDescent="0.2">
      <c r="A72" s="19" t="s">
        <v>66</v>
      </c>
      <c r="B72" s="20">
        <v>270</v>
      </c>
      <c r="C72" s="21"/>
      <c r="D72" s="23"/>
      <c r="E72" s="32" t="s">
        <v>112</v>
      </c>
      <c r="F72" s="23">
        <v>0</v>
      </c>
      <c r="G72" s="33"/>
      <c r="H72" s="33"/>
      <c r="I72" s="33"/>
      <c r="J72" s="41"/>
    </row>
    <row r="73" spans="1:10" s="28" customFormat="1" ht="43.5" customHeight="1" x14ac:dyDescent="0.2">
      <c r="A73" s="19" t="s">
        <v>67</v>
      </c>
      <c r="B73" s="20">
        <v>280</v>
      </c>
      <c r="C73" s="21"/>
      <c r="D73" s="23"/>
      <c r="E73" s="22">
        <f>F73+G73+H73+I73</f>
        <v>0</v>
      </c>
      <c r="F73" s="23"/>
      <c r="G73" s="23"/>
      <c r="H73" s="23"/>
      <c r="I73" s="23"/>
      <c r="J73" s="34"/>
    </row>
    <row r="74" spans="1:10" s="28" customFormat="1" ht="20.100000000000001" customHeight="1" x14ac:dyDescent="0.2">
      <c r="A74" s="19" t="s">
        <v>68</v>
      </c>
      <c r="B74" s="20">
        <v>290</v>
      </c>
      <c r="C74" s="26"/>
      <c r="D74" s="26"/>
      <c r="E74" s="27">
        <f>SUM(F74:I74)</f>
        <v>0</v>
      </c>
      <c r="F74" s="22"/>
      <c r="G74" s="22"/>
      <c r="H74" s="22"/>
      <c r="I74" s="22"/>
      <c r="J74" s="59"/>
    </row>
    <row r="75" spans="1:10" s="28" customFormat="1" ht="20.100000000000001" customHeight="1" x14ac:dyDescent="0.2">
      <c r="A75" s="24" t="s">
        <v>69</v>
      </c>
      <c r="B75" s="35">
        <v>291</v>
      </c>
      <c r="C75" s="21"/>
      <c r="D75" s="21"/>
      <c r="E75" s="22">
        <f>SUM(F75:I75)</f>
        <v>0</v>
      </c>
      <c r="F75" s="23"/>
      <c r="G75" s="23"/>
      <c r="H75" s="23"/>
      <c r="I75" s="23"/>
      <c r="J75" s="59"/>
    </row>
    <row r="76" spans="1:10" s="28" customFormat="1" ht="20.100000000000001" customHeight="1" x14ac:dyDescent="0.2">
      <c r="A76" s="24" t="s">
        <v>70</v>
      </c>
      <c r="B76" s="35">
        <v>292</v>
      </c>
      <c r="C76" s="21"/>
      <c r="D76" s="21"/>
      <c r="E76" s="22">
        <f>SUM(F76:I76)</f>
        <v>0</v>
      </c>
      <c r="F76" s="21"/>
      <c r="G76" s="21"/>
      <c r="H76" s="23"/>
      <c r="I76" s="23"/>
      <c r="J76" s="59"/>
    </row>
    <row r="77" spans="1:10" s="28" customFormat="1" ht="35.1" customHeight="1" x14ac:dyDescent="0.2">
      <c r="A77" s="19" t="s">
        <v>71</v>
      </c>
      <c r="B77" s="6">
        <v>300</v>
      </c>
      <c r="C77" s="21"/>
      <c r="D77" s="21"/>
      <c r="E77" s="27">
        <f>F77+G77+H77+I77</f>
        <v>0</v>
      </c>
      <c r="F77" s="54"/>
      <c r="G77" s="54"/>
      <c r="H77" s="54"/>
      <c r="I77" s="54"/>
      <c r="J77" s="23"/>
    </row>
    <row r="78" spans="1:10" s="28" customFormat="1" ht="20.100000000000001" customHeight="1" x14ac:dyDescent="0.2">
      <c r="A78" s="93" t="s">
        <v>72</v>
      </c>
      <c r="B78" s="93"/>
      <c r="C78" s="93"/>
      <c r="D78" s="93"/>
      <c r="E78" s="93"/>
      <c r="F78" s="93"/>
      <c r="G78" s="93"/>
      <c r="H78" s="93"/>
      <c r="I78" s="93"/>
      <c r="J78" s="59"/>
    </row>
    <row r="79" spans="1:10" s="28" customFormat="1" ht="20.100000000000001" customHeight="1" x14ac:dyDescent="0.2">
      <c r="A79" s="19" t="s">
        <v>73</v>
      </c>
      <c r="B79" s="6">
        <v>400</v>
      </c>
      <c r="C79" s="23">
        <f>C36+C44</f>
        <v>0</v>
      </c>
      <c r="D79" s="23">
        <f>D36+D44</f>
        <v>1856.8</v>
      </c>
      <c r="E79" s="22">
        <f t="shared" ref="E79:E85" si="3">SUM(F79:I79)</f>
        <v>1856.8</v>
      </c>
      <c r="F79" s="23">
        <f>F36+F44</f>
        <v>0</v>
      </c>
      <c r="G79" s="23">
        <f>G36+G44</f>
        <v>0</v>
      </c>
      <c r="H79" s="23">
        <f>H36+H44</f>
        <v>928.4</v>
      </c>
      <c r="I79" s="23">
        <f>I36+I44</f>
        <v>928.4</v>
      </c>
      <c r="J79" s="59"/>
    </row>
    <row r="80" spans="1:10" s="28" customFormat="1" ht="20.100000000000001" customHeight="1" x14ac:dyDescent="0.2">
      <c r="A80" s="19" t="s">
        <v>48</v>
      </c>
      <c r="B80" s="6">
        <v>410</v>
      </c>
      <c r="C80" s="23">
        <f t="shared" ref="C80:D80" si="4">C50+C66</f>
        <v>0</v>
      </c>
      <c r="D80" s="23">
        <f t="shared" si="4"/>
        <v>10400</v>
      </c>
      <c r="E80" s="22">
        <f t="shared" si="3"/>
        <v>10400</v>
      </c>
      <c r="F80" s="23">
        <f t="shared" ref="F80:I81" si="5">F50+F66</f>
        <v>0</v>
      </c>
      <c r="G80" s="23">
        <f t="shared" si="5"/>
        <v>0</v>
      </c>
      <c r="H80" s="23">
        <f t="shared" si="5"/>
        <v>5200</v>
      </c>
      <c r="I80" s="23">
        <f t="shared" si="5"/>
        <v>5200</v>
      </c>
      <c r="J80" s="59"/>
    </row>
    <row r="81" spans="1:10" s="28" customFormat="1" ht="20.100000000000001" customHeight="1" x14ac:dyDescent="0.2">
      <c r="A81" s="19" t="s">
        <v>49</v>
      </c>
      <c r="B81" s="6">
        <v>420</v>
      </c>
      <c r="C81" s="23">
        <f t="shared" ref="C81:D81" si="6">C51+C67</f>
        <v>0</v>
      </c>
      <c r="D81" s="23">
        <f t="shared" si="6"/>
        <v>2284.6</v>
      </c>
      <c r="E81" s="22">
        <f t="shared" si="3"/>
        <v>2284.6</v>
      </c>
      <c r="F81" s="23">
        <f t="shared" si="5"/>
        <v>0</v>
      </c>
      <c r="G81" s="23">
        <f t="shared" si="5"/>
        <v>0</v>
      </c>
      <c r="H81" s="23">
        <f t="shared" si="5"/>
        <v>1142.3</v>
      </c>
      <c r="I81" s="23">
        <f t="shared" si="5"/>
        <v>1142.3</v>
      </c>
      <c r="J81" s="59"/>
    </row>
    <row r="82" spans="1:10" s="28" customFormat="1" ht="20.100000000000001" customHeight="1" x14ac:dyDescent="0.2">
      <c r="A82" s="19" t="s">
        <v>50</v>
      </c>
      <c r="B82" s="6">
        <v>430</v>
      </c>
      <c r="C82" s="23">
        <f>C52</f>
        <v>0</v>
      </c>
      <c r="D82" s="23">
        <f>D52</f>
        <v>459.3</v>
      </c>
      <c r="E82" s="22">
        <f t="shared" si="3"/>
        <v>459.3</v>
      </c>
      <c r="F82" s="23">
        <f>F52</f>
        <v>0</v>
      </c>
      <c r="G82" s="23">
        <f>G52</f>
        <v>0</v>
      </c>
      <c r="H82" s="23">
        <f>H52</f>
        <v>258.3</v>
      </c>
      <c r="I82" s="23">
        <f>I52</f>
        <v>201</v>
      </c>
      <c r="J82" s="59"/>
    </row>
    <row r="83" spans="1:10" s="28" customFormat="1" ht="20.100000000000001" customHeight="1" x14ac:dyDescent="0.2">
      <c r="A83" s="19" t="s">
        <v>52</v>
      </c>
      <c r="B83" s="6">
        <v>440</v>
      </c>
      <c r="C83" s="46">
        <f>C70+C54</f>
        <v>0</v>
      </c>
      <c r="D83" s="46">
        <f>D70+D54</f>
        <v>0</v>
      </c>
      <c r="E83" s="22">
        <f t="shared" si="3"/>
        <v>0</v>
      </c>
      <c r="F83" s="46">
        <f>F70+F54</f>
        <v>0</v>
      </c>
      <c r="G83" s="46">
        <f>G70+G54</f>
        <v>0</v>
      </c>
      <c r="H83" s="46">
        <f>H70+H54</f>
        <v>0</v>
      </c>
      <c r="I83" s="46">
        <f>I70+I54</f>
        <v>0</v>
      </c>
      <c r="J83" s="59"/>
    </row>
    <row r="84" spans="1:10" s="28" customFormat="1" ht="20.100000000000001" customHeight="1" x14ac:dyDescent="0.2">
      <c r="A84" s="19" t="s">
        <v>74</v>
      </c>
      <c r="B84" s="6">
        <v>450</v>
      </c>
      <c r="C84" s="23">
        <f>C44+C53+C55+C60+C77-C66-C67-C70-C44</f>
        <v>0</v>
      </c>
      <c r="D84" s="23">
        <f>D44+D53+D55+D60+D77-D66-D67-D70-D44</f>
        <v>320</v>
      </c>
      <c r="E84" s="22">
        <f t="shared" si="3"/>
        <v>320</v>
      </c>
      <c r="F84" s="23">
        <f>F44+F53+F55+F60+F77-F66-F67-F70-F44</f>
        <v>0</v>
      </c>
      <c r="G84" s="23">
        <f>G44+G53+G55+G60+G77-G66-G67-G70-G44</f>
        <v>0</v>
      </c>
      <c r="H84" s="23">
        <f>H44+H53+H55+H60+H77-H66-H67-H70-H44</f>
        <v>160</v>
      </c>
      <c r="I84" s="23">
        <f>I44+I53+I55+I60+I77-I66-I67-I70-I44</f>
        <v>160</v>
      </c>
      <c r="J84" s="59"/>
    </row>
    <row r="85" spans="1:10" s="28" customFormat="1" ht="20.100000000000001" customHeight="1" x14ac:dyDescent="0.2">
      <c r="A85" s="19" t="s">
        <v>75</v>
      </c>
      <c r="B85" s="6">
        <v>460</v>
      </c>
      <c r="C85" s="55">
        <f>SUM(C79:C84)</f>
        <v>0</v>
      </c>
      <c r="D85" s="55">
        <f>SUM(D79:D84)</f>
        <v>15320.699999999999</v>
      </c>
      <c r="E85" s="27">
        <f t="shared" si="3"/>
        <v>15320.7</v>
      </c>
      <c r="F85" s="23">
        <f>SUM(F79:F84)</f>
        <v>0</v>
      </c>
      <c r="G85" s="23">
        <f>SUM(G79:G84)</f>
        <v>0</v>
      </c>
      <c r="H85" s="23">
        <f>SUM(H79:H84)</f>
        <v>7689</v>
      </c>
      <c r="I85" s="23">
        <f>SUM(I79:I84)</f>
        <v>7631.7</v>
      </c>
      <c r="J85" s="59"/>
    </row>
    <row r="86" spans="1:10" s="28" customFormat="1" ht="20.100000000000001" customHeight="1" x14ac:dyDescent="0.2">
      <c r="A86" s="93" t="s">
        <v>76</v>
      </c>
      <c r="B86" s="93"/>
      <c r="C86" s="93"/>
      <c r="D86" s="93"/>
      <c r="E86" s="93"/>
      <c r="F86" s="93"/>
      <c r="G86" s="93"/>
      <c r="H86" s="93"/>
      <c r="I86" s="93"/>
      <c r="J86" s="59"/>
    </row>
    <row r="87" spans="1:10" s="28" customFormat="1" ht="20.100000000000001" customHeight="1" x14ac:dyDescent="0.2">
      <c r="A87" s="19" t="s">
        <v>77</v>
      </c>
      <c r="B87" s="6">
        <v>500</v>
      </c>
      <c r="C87" s="26"/>
      <c r="D87" s="70">
        <f>D89</f>
        <v>0</v>
      </c>
      <c r="E87" s="27">
        <f>SUM(F87:I87)</f>
        <v>0</v>
      </c>
      <c r="F87" s="22">
        <f>F88+F89</f>
        <v>0</v>
      </c>
      <c r="G87" s="22">
        <f>G88+G89</f>
        <v>0</v>
      </c>
      <c r="H87" s="22">
        <f>H88+H89</f>
        <v>0</v>
      </c>
      <c r="I87" s="22">
        <f>I88+I89</f>
        <v>0</v>
      </c>
      <c r="J87" s="59"/>
    </row>
    <row r="88" spans="1:10" s="28" customFormat="1" ht="75" customHeight="1" x14ac:dyDescent="0.2">
      <c r="A88" s="19" t="s">
        <v>78</v>
      </c>
      <c r="B88" s="35">
        <v>501</v>
      </c>
      <c r="C88" s="21"/>
      <c r="D88" s="21"/>
      <c r="E88" s="22">
        <f>SUM(F88:I88)</f>
        <v>0</v>
      </c>
      <c r="F88" s="68"/>
      <c r="G88" s="68"/>
      <c r="H88" s="23"/>
      <c r="I88" s="23"/>
      <c r="J88" s="59"/>
    </row>
    <row r="89" spans="1:10" s="28" customFormat="1" ht="33" customHeight="1" x14ac:dyDescent="0.2">
      <c r="A89" s="19" t="s">
        <v>144</v>
      </c>
      <c r="B89" s="35">
        <v>502</v>
      </c>
      <c r="C89" s="68"/>
      <c r="D89" s="68"/>
      <c r="E89" s="22"/>
      <c r="F89" s="79"/>
      <c r="G89" s="68"/>
      <c r="H89" s="23"/>
      <c r="I89" s="23"/>
      <c r="J89" s="59"/>
    </row>
    <row r="90" spans="1:10" s="28" customFormat="1" ht="34.5" customHeight="1" x14ac:dyDescent="0.2">
      <c r="A90" s="36" t="s">
        <v>79</v>
      </c>
      <c r="B90" s="37">
        <v>510</v>
      </c>
      <c r="C90" s="71">
        <f>SUM(C91:C96)</f>
        <v>0</v>
      </c>
      <c r="D90" s="27">
        <f>D91+D92</f>
        <v>0</v>
      </c>
      <c r="E90" s="27">
        <f t="shared" ref="E90:E96" si="7">SUM(F90:I90)</f>
        <v>0</v>
      </c>
      <c r="F90" s="27">
        <f>SUM(F91:F96)</f>
        <v>0</v>
      </c>
      <c r="G90" s="27">
        <f>SUM(G91:G96)</f>
        <v>0</v>
      </c>
      <c r="H90" s="27">
        <f>SUM(H91:H96)</f>
        <v>0</v>
      </c>
      <c r="I90" s="27">
        <f>SUM(I91:I96)</f>
        <v>0</v>
      </c>
      <c r="J90" s="59"/>
    </row>
    <row r="91" spans="1:10" s="28" customFormat="1" ht="28.15" customHeight="1" x14ac:dyDescent="0.2">
      <c r="A91" s="19" t="s">
        <v>80</v>
      </c>
      <c r="B91" s="39">
        <v>511</v>
      </c>
      <c r="C91" s="68"/>
      <c r="D91" s="68"/>
      <c r="E91" s="23">
        <f>F91+G91+H91+I91</f>
        <v>0</v>
      </c>
      <c r="F91" s="23"/>
      <c r="G91" s="23"/>
      <c r="H91" s="23"/>
      <c r="I91" s="23"/>
      <c r="J91" s="34"/>
    </row>
    <row r="92" spans="1:10" s="28" customFormat="1" ht="56.25" customHeight="1" x14ac:dyDescent="0.2">
      <c r="A92" s="19" t="s">
        <v>81</v>
      </c>
      <c r="B92" s="40">
        <v>512</v>
      </c>
      <c r="C92" s="68"/>
      <c r="D92" s="23"/>
      <c r="E92" s="23">
        <f t="shared" si="7"/>
        <v>0</v>
      </c>
      <c r="F92" s="23"/>
      <c r="G92" s="23"/>
      <c r="H92" s="23"/>
      <c r="I92" s="23"/>
      <c r="J92" s="34"/>
    </row>
    <row r="93" spans="1:10" s="28" customFormat="1" ht="48" customHeight="1" x14ac:dyDescent="0.2">
      <c r="A93" s="19" t="s">
        <v>82</v>
      </c>
      <c r="B93" s="39">
        <v>513</v>
      </c>
      <c r="C93" s="21"/>
      <c r="D93" s="23"/>
      <c r="E93" s="23">
        <f t="shared" si="7"/>
        <v>0</v>
      </c>
      <c r="F93" s="23"/>
      <c r="G93" s="23"/>
      <c r="H93" s="23"/>
      <c r="I93" s="23"/>
      <c r="J93" s="41"/>
    </row>
    <row r="94" spans="1:10" s="28" customFormat="1" ht="22.5" customHeight="1" x14ac:dyDescent="0.2">
      <c r="A94" s="19" t="s">
        <v>83</v>
      </c>
      <c r="B94" s="40">
        <v>514</v>
      </c>
      <c r="C94" s="21"/>
      <c r="D94" s="23"/>
      <c r="E94" s="23"/>
      <c r="F94" s="23"/>
      <c r="G94" s="23"/>
      <c r="H94" s="23"/>
      <c r="I94" s="23"/>
      <c r="J94" s="34"/>
    </row>
    <row r="95" spans="1:10" s="28" customFormat="1" ht="64.5" customHeight="1" x14ac:dyDescent="0.2">
      <c r="A95" s="19" t="s">
        <v>84</v>
      </c>
      <c r="B95" s="39">
        <v>515</v>
      </c>
      <c r="C95" s="21"/>
      <c r="D95" s="23"/>
      <c r="E95" s="23">
        <f t="shared" si="7"/>
        <v>0</v>
      </c>
      <c r="F95" s="23"/>
      <c r="G95" s="23"/>
      <c r="H95" s="23"/>
      <c r="I95" s="23"/>
      <c r="J95" s="34"/>
    </row>
    <row r="96" spans="1:10" s="28" customFormat="1" ht="20.100000000000001" customHeight="1" x14ac:dyDescent="0.2">
      <c r="A96" s="19" t="s">
        <v>85</v>
      </c>
      <c r="B96" s="42">
        <v>516</v>
      </c>
      <c r="C96" s="21"/>
      <c r="D96" s="21"/>
      <c r="E96" s="23">
        <f t="shared" si="7"/>
        <v>0</v>
      </c>
      <c r="F96" s="23"/>
      <c r="G96" s="23"/>
      <c r="H96" s="23"/>
      <c r="I96" s="23"/>
      <c r="J96" s="59"/>
    </row>
    <row r="97" spans="1:10" s="28" customFormat="1" ht="20.100000000000001" customHeight="1" x14ac:dyDescent="0.2">
      <c r="A97" s="93" t="s">
        <v>86</v>
      </c>
      <c r="B97" s="93"/>
      <c r="C97" s="93"/>
      <c r="D97" s="93"/>
      <c r="E97" s="93"/>
      <c r="F97" s="93"/>
      <c r="G97" s="93"/>
      <c r="H97" s="93"/>
      <c r="I97" s="93"/>
      <c r="J97" s="59"/>
    </row>
    <row r="98" spans="1:10" s="28" customFormat="1" ht="34.5" customHeight="1" x14ac:dyDescent="0.2">
      <c r="A98" s="19" t="s">
        <v>87</v>
      </c>
      <c r="B98" s="43">
        <v>600</v>
      </c>
      <c r="C98" s="70">
        <f>SUM(C99:C102)</f>
        <v>0</v>
      </c>
      <c r="D98" s="70">
        <f>D101+D102</f>
        <v>0</v>
      </c>
      <c r="E98" s="22">
        <f>F98+G98+H98+I98</f>
        <v>0</v>
      </c>
      <c r="F98" s="22">
        <f>F101</f>
        <v>0</v>
      </c>
      <c r="G98" s="22">
        <f>G101</f>
        <v>0</v>
      </c>
      <c r="H98" s="22">
        <f>H101</f>
        <v>0</v>
      </c>
      <c r="I98" s="22">
        <f>I101</f>
        <v>0</v>
      </c>
      <c r="J98" s="59"/>
    </row>
    <row r="99" spans="1:10" s="28" customFormat="1" ht="20.100000000000001" customHeight="1" x14ac:dyDescent="0.2">
      <c r="A99" s="24" t="s">
        <v>88</v>
      </c>
      <c r="B99" s="42">
        <v>601</v>
      </c>
      <c r="C99" s="68"/>
      <c r="D99" s="68"/>
      <c r="E99" s="23">
        <f t="shared" ref="E99:E107" si="8">SUM(F99:I99)</f>
        <v>0</v>
      </c>
      <c r="F99" s="23"/>
      <c r="G99" s="23"/>
      <c r="H99" s="23"/>
      <c r="I99" s="23"/>
      <c r="J99" s="59"/>
    </row>
    <row r="100" spans="1:10" s="28" customFormat="1" ht="20.100000000000001" customHeight="1" x14ac:dyDescent="0.2">
      <c r="A100" s="24" t="s">
        <v>89</v>
      </c>
      <c r="B100" s="42">
        <v>602</v>
      </c>
      <c r="C100" s="68"/>
      <c r="D100" s="68"/>
      <c r="E100" s="23">
        <f t="shared" si="8"/>
        <v>0</v>
      </c>
      <c r="F100" s="23"/>
      <c r="G100" s="23"/>
      <c r="H100" s="23"/>
      <c r="I100" s="23"/>
      <c r="J100" s="59"/>
    </row>
    <row r="101" spans="1:10" s="28" customFormat="1" ht="20.100000000000001" customHeight="1" x14ac:dyDescent="0.2">
      <c r="A101" s="24" t="s">
        <v>90</v>
      </c>
      <c r="B101" s="42">
        <v>603</v>
      </c>
      <c r="C101" s="68"/>
      <c r="D101" s="68"/>
      <c r="E101" s="23">
        <f t="shared" si="8"/>
        <v>0</v>
      </c>
      <c r="F101" s="23"/>
      <c r="G101" s="23"/>
      <c r="H101" s="23"/>
      <c r="I101" s="23"/>
      <c r="J101" s="59"/>
    </row>
    <row r="102" spans="1:10" s="28" customFormat="1" ht="20.100000000000001" customHeight="1" x14ac:dyDescent="0.2">
      <c r="A102" s="19" t="s">
        <v>91</v>
      </c>
      <c r="B102" s="43">
        <v>610</v>
      </c>
      <c r="C102" s="75"/>
      <c r="D102" s="23"/>
      <c r="E102" s="55">
        <f t="shared" si="8"/>
        <v>0</v>
      </c>
      <c r="F102" s="23"/>
      <c r="G102" s="23"/>
      <c r="H102" s="23"/>
      <c r="I102" s="23"/>
      <c r="J102" s="59"/>
    </row>
    <row r="103" spans="1:10" s="28" customFormat="1" ht="39.75" customHeight="1" x14ac:dyDescent="0.2">
      <c r="A103" s="19" t="s">
        <v>92</v>
      </c>
      <c r="B103" s="43">
        <v>620</v>
      </c>
      <c r="C103" s="26">
        <f>SUM(C104:C107)</f>
        <v>0</v>
      </c>
      <c r="D103" s="38">
        <f>SUM(D104:D107)</f>
        <v>0</v>
      </c>
      <c r="E103" s="27"/>
      <c r="F103" s="22"/>
      <c r="G103" s="22"/>
      <c r="H103" s="22"/>
      <c r="I103" s="22"/>
      <c r="J103" s="59"/>
    </row>
    <row r="104" spans="1:10" s="28" customFormat="1" ht="20.100000000000001" customHeight="1" x14ac:dyDescent="0.2">
      <c r="A104" s="24" t="s">
        <v>88</v>
      </c>
      <c r="B104" s="42">
        <v>621</v>
      </c>
      <c r="C104" s="21"/>
      <c r="D104" s="21"/>
      <c r="E104" s="23">
        <f t="shared" si="8"/>
        <v>0</v>
      </c>
      <c r="F104" s="23"/>
      <c r="G104" s="23"/>
      <c r="H104" s="23"/>
      <c r="I104" s="23"/>
      <c r="J104" s="59"/>
    </row>
    <row r="105" spans="1:10" s="28" customFormat="1" ht="20.100000000000001" customHeight="1" x14ac:dyDescent="0.2">
      <c r="A105" s="24" t="s">
        <v>89</v>
      </c>
      <c r="B105" s="42">
        <v>622</v>
      </c>
      <c r="C105" s="21"/>
      <c r="D105" s="21"/>
      <c r="E105" s="23">
        <f t="shared" si="8"/>
        <v>0</v>
      </c>
      <c r="F105" s="23"/>
      <c r="G105" s="23"/>
      <c r="H105" s="23"/>
      <c r="I105" s="23"/>
      <c r="J105" s="59"/>
    </row>
    <row r="106" spans="1:10" s="28" customFormat="1" ht="20.100000000000001" customHeight="1" x14ac:dyDescent="0.2">
      <c r="A106" s="24" t="s">
        <v>90</v>
      </c>
      <c r="B106" s="42">
        <v>623</v>
      </c>
      <c r="C106" s="21"/>
      <c r="D106" s="21"/>
      <c r="E106" s="23">
        <f t="shared" si="8"/>
        <v>0</v>
      </c>
      <c r="F106" s="23"/>
      <c r="G106" s="23"/>
      <c r="H106" s="23"/>
      <c r="I106" s="23"/>
      <c r="J106" s="59"/>
    </row>
    <row r="107" spans="1:10" s="28" customFormat="1" ht="20.100000000000001" customHeight="1" x14ac:dyDescent="0.2">
      <c r="A107" s="19" t="s">
        <v>53</v>
      </c>
      <c r="B107" s="43">
        <v>630</v>
      </c>
      <c r="C107" s="21"/>
      <c r="D107" s="21"/>
      <c r="E107" s="23">
        <f t="shared" si="8"/>
        <v>0</v>
      </c>
      <c r="F107" s="23"/>
      <c r="G107" s="23"/>
      <c r="H107" s="23"/>
      <c r="I107" s="23"/>
      <c r="J107" s="59"/>
    </row>
    <row r="108" spans="1:10" ht="20.100000000000001" customHeight="1" x14ac:dyDescent="0.2">
      <c r="A108" s="36" t="s">
        <v>93</v>
      </c>
      <c r="B108" s="44">
        <v>700</v>
      </c>
      <c r="C108" s="45">
        <f>SUM(C26+C74+C87+C98+C89)</f>
        <v>0</v>
      </c>
      <c r="D108" s="45">
        <v>15320.7</v>
      </c>
      <c r="E108" s="45">
        <f>SUM(F108:I108)</f>
        <v>15320.7</v>
      </c>
      <c r="F108" s="45">
        <f>F26+F87+F101</f>
        <v>0</v>
      </c>
      <c r="G108" s="45">
        <f>G26+G87+G101</f>
        <v>0</v>
      </c>
      <c r="H108" s="45">
        <f>H26+H87+H101</f>
        <v>7689</v>
      </c>
      <c r="I108" s="45">
        <f>I26+I87+I101</f>
        <v>7631.7</v>
      </c>
      <c r="J108" s="59"/>
    </row>
    <row r="109" spans="1:10" ht="20.100000000000001" customHeight="1" x14ac:dyDescent="0.2">
      <c r="A109" s="36" t="s">
        <v>94</v>
      </c>
      <c r="B109" s="44">
        <v>800</v>
      </c>
      <c r="C109" s="45">
        <f>C36+C44+C50+C51+C52+C54+C55+C60+C90+C103+C53+C77+C107</f>
        <v>0</v>
      </c>
      <c r="D109" s="45">
        <v>15320.7</v>
      </c>
      <c r="E109" s="45">
        <f>SUM(F109:I109)</f>
        <v>15320.7</v>
      </c>
      <c r="F109" s="45">
        <f>F85+F90</f>
        <v>0</v>
      </c>
      <c r="G109" s="45">
        <f>G85+G90</f>
        <v>0</v>
      </c>
      <c r="H109" s="45">
        <f>H85+H90</f>
        <v>7689</v>
      </c>
      <c r="I109" s="45">
        <f>I85+I90</f>
        <v>7631.7</v>
      </c>
      <c r="J109" s="59"/>
    </row>
    <row r="110" spans="1:10" ht="46.5" customHeight="1" x14ac:dyDescent="0.2">
      <c r="A110" s="19" t="s">
        <v>95</v>
      </c>
      <c r="B110" s="20">
        <v>850</v>
      </c>
      <c r="C110" s="68">
        <f>C108-C109</f>
        <v>0</v>
      </c>
      <c r="D110" s="68">
        <f>D108-D109</f>
        <v>0</v>
      </c>
      <c r="E110" s="22">
        <f t="shared" ref="E110:I110" si="9">E108-E109</f>
        <v>0</v>
      </c>
      <c r="F110" s="46">
        <f t="shared" si="9"/>
        <v>0</v>
      </c>
      <c r="G110" s="46">
        <f t="shared" si="9"/>
        <v>0</v>
      </c>
      <c r="H110" s="46">
        <f t="shared" si="9"/>
        <v>0</v>
      </c>
      <c r="I110" s="46">
        <f t="shared" si="9"/>
        <v>0</v>
      </c>
      <c r="J110" s="59"/>
    </row>
    <row r="111" spans="1:10" ht="19.5" customHeight="1" x14ac:dyDescent="0.2">
      <c r="A111" s="93" t="s">
        <v>96</v>
      </c>
      <c r="B111" s="93"/>
      <c r="C111" s="47"/>
      <c r="D111" s="47"/>
      <c r="E111" s="48"/>
      <c r="F111" s="48" t="s">
        <v>97</v>
      </c>
      <c r="G111" s="48" t="s">
        <v>98</v>
      </c>
      <c r="H111" s="48" t="s">
        <v>99</v>
      </c>
      <c r="I111" s="48" t="s">
        <v>100</v>
      </c>
      <c r="J111" s="59"/>
    </row>
    <row r="112" spans="1:10" ht="19.5" customHeight="1" x14ac:dyDescent="0.2">
      <c r="A112" s="19" t="s">
        <v>101</v>
      </c>
      <c r="B112" s="20">
        <v>900</v>
      </c>
      <c r="C112" s="21"/>
      <c r="D112" s="21"/>
      <c r="E112" s="21"/>
      <c r="F112" s="78">
        <v>91</v>
      </c>
      <c r="G112" s="57">
        <v>86</v>
      </c>
      <c r="H112" s="57">
        <v>86</v>
      </c>
      <c r="I112" s="57"/>
      <c r="J112" s="59"/>
    </row>
    <row r="113" spans="1:10" ht="19.5" customHeight="1" x14ac:dyDescent="0.2">
      <c r="A113" s="19" t="s">
        <v>102</v>
      </c>
      <c r="B113" s="20">
        <v>910</v>
      </c>
      <c r="C113" s="21"/>
      <c r="D113" s="21"/>
      <c r="E113" s="21"/>
      <c r="F113" s="23"/>
      <c r="G113" s="23"/>
      <c r="H113" s="23"/>
      <c r="I113" s="23"/>
      <c r="J113" s="59"/>
    </row>
    <row r="114" spans="1:10" ht="19.5" customHeight="1" x14ac:dyDescent="0.2">
      <c r="A114" s="19" t="s">
        <v>103</v>
      </c>
      <c r="B114" s="20">
        <v>920</v>
      </c>
      <c r="C114" s="21"/>
      <c r="D114" s="21"/>
      <c r="E114" s="21"/>
      <c r="F114" s="21">
        <f>-G114-F946</f>
        <v>0</v>
      </c>
      <c r="G114" s="21">
        <f>-H114-G946</f>
        <v>0</v>
      </c>
      <c r="H114" s="21">
        <f>-I114-H946</f>
        <v>0</v>
      </c>
      <c r="I114" s="21">
        <v>0</v>
      </c>
      <c r="J114" s="59"/>
    </row>
    <row r="115" spans="1:10" ht="42" customHeight="1" x14ac:dyDescent="0.2">
      <c r="A115" s="19" t="s">
        <v>104</v>
      </c>
      <c r="B115" s="20">
        <v>930</v>
      </c>
      <c r="C115" s="21"/>
      <c r="D115" s="21"/>
      <c r="E115" s="21"/>
      <c r="F115" s="21">
        <f>-H928</f>
        <v>0</v>
      </c>
      <c r="G115" s="21">
        <f>-I928</f>
        <v>0</v>
      </c>
      <c r="H115" s="21">
        <f>-J928</f>
        <v>0</v>
      </c>
      <c r="I115" s="21">
        <v>0</v>
      </c>
      <c r="J115" s="59"/>
    </row>
    <row r="116" spans="1:10" ht="42" customHeight="1" x14ac:dyDescent="0.2">
      <c r="A116" s="49"/>
      <c r="B116" s="50"/>
      <c r="C116" s="51"/>
      <c r="D116" s="51"/>
      <c r="E116" s="51"/>
      <c r="F116" s="51"/>
      <c r="G116" s="51"/>
      <c r="H116" s="51"/>
      <c r="I116" s="51"/>
    </row>
    <row r="117" spans="1:10" ht="16.899999999999999" customHeight="1" x14ac:dyDescent="0.2">
      <c r="A117" s="83" t="s">
        <v>110</v>
      </c>
      <c r="B117" s="50"/>
      <c r="C117" s="98" t="s">
        <v>105</v>
      </c>
      <c r="D117" s="98"/>
      <c r="E117" s="98"/>
      <c r="F117" s="52"/>
      <c r="G117" s="99" t="s">
        <v>123</v>
      </c>
      <c r="H117" s="99"/>
      <c r="I117" s="99"/>
    </row>
    <row r="118" spans="1:10" ht="27.6" customHeight="1" x14ac:dyDescent="0.2">
      <c r="A118" s="82" t="s">
        <v>106</v>
      </c>
      <c r="B118" s="1"/>
      <c r="C118" s="100" t="s">
        <v>107</v>
      </c>
      <c r="D118" s="100"/>
      <c r="E118" s="100"/>
      <c r="F118" s="82"/>
      <c r="G118" s="85" t="s">
        <v>108</v>
      </c>
      <c r="H118" s="85"/>
      <c r="I118" s="85"/>
    </row>
    <row r="119" spans="1:10" ht="42" customHeight="1" x14ac:dyDescent="0.2">
      <c r="A119" s="82" t="s">
        <v>152</v>
      </c>
      <c r="B119" s="1"/>
      <c r="C119" s="82"/>
      <c r="D119" s="82"/>
      <c r="E119" s="82"/>
      <c r="F119" s="82"/>
      <c r="G119" s="81"/>
      <c r="H119" s="84" t="s">
        <v>153</v>
      </c>
      <c r="I119" s="81"/>
    </row>
    <row r="120" spans="1:10" ht="42" customHeight="1" x14ac:dyDescent="0.2">
      <c r="A120" s="82"/>
      <c r="B120" s="1"/>
      <c r="C120" s="82"/>
      <c r="D120" s="82"/>
      <c r="E120" s="82"/>
      <c r="F120" s="82"/>
      <c r="G120" s="81"/>
      <c r="H120" s="81"/>
      <c r="I120" s="81"/>
    </row>
    <row r="121" spans="1:10" x14ac:dyDescent="0.2">
      <c r="A121" s="53"/>
    </row>
    <row r="122" spans="1:10" x14ac:dyDescent="0.2">
      <c r="A122" s="53"/>
    </row>
    <row r="123" spans="1:10" x14ac:dyDescent="0.2">
      <c r="A123" s="53"/>
    </row>
    <row r="124" spans="1:10" x14ac:dyDescent="0.2">
      <c r="A124" s="53"/>
    </row>
    <row r="125" spans="1:10" x14ac:dyDescent="0.2">
      <c r="A125" s="53"/>
    </row>
    <row r="126" spans="1:10" x14ac:dyDescent="0.2">
      <c r="A126" s="53"/>
    </row>
    <row r="127" spans="1:10" x14ac:dyDescent="0.2">
      <c r="A127" s="53"/>
    </row>
    <row r="128" spans="1:10" x14ac:dyDescent="0.2">
      <c r="A128" s="53"/>
    </row>
    <row r="129" spans="1:1" x14ac:dyDescent="0.2">
      <c r="A129" s="53"/>
    </row>
    <row r="130" spans="1:1" x14ac:dyDescent="0.2">
      <c r="A130" s="53"/>
    </row>
    <row r="131" spans="1:1" x14ac:dyDescent="0.2">
      <c r="A131" s="53"/>
    </row>
    <row r="132" spans="1:1" x14ac:dyDescent="0.2">
      <c r="A132" s="53"/>
    </row>
    <row r="133" spans="1:1" x14ac:dyDescent="0.2">
      <c r="A133" s="53"/>
    </row>
    <row r="134" spans="1:1" x14ac:dyDescent="0.2">
      <c r="A134" s="53"/>
    </row>
    <row r="135" spans="1:1" x14ac:dyDescent="0.2">
      <c r="A135" s="53"/>
    </row>
    <row r="136" spans="1:1" x14ac:dyDescent="0.2">
      <c r="A136" s="53"/>
    </row>
    <row r="137" spans="1:1" x14ac:dyDescent="0.2">
      <c r="A137" s="53"/>
    </row>
    <row r="138" spans="1:1" x14ac:dyDescent="0.2">
      <c r="A138" s="53"/>
    </row>
    <row r="139" spans="1:1" x14ac:dyDescent="0.2">
      <c r="A139" s="53"/>
    </row>
    <row r="140" spans="1:1" x14ac:dyDescent="0.2">
      <c r="A140" s="53"/>
    </row>
  </sheetData>
  <mergeCells count="34">
    <mergeCell ref="A97:I97"/>
    <mergeCell ref="A111:B111"/>
    <mergeCell ref="C117:E117"/>
    <mergeCell ref="G117:I117"/>
    <mergeCell ref="C118:E118"/>
    <mergeCell ref="G118:I118"/>
    <mergeCell ref="B19:E19"/>
    <mergeCell ref="A24:I24"/>
    <mergeCell ref="A25:J25"/>
    <mergeCell ref="A78:I78"/>
    <mergeCell ref="A86:I86"/>
    <mergeCell ref="J21:J22"/>
    <mergeCell ref="A21:A22"/>
    <mergeCell ref="B21:B22"/>
    <mergeCell ref="F21:I21"/>
    <mergeCell ref="C21:C22"/>
    <mergeCell ref="D21:D22"/>
    <mergeCell ref="E21:E22"/>
    <mergeCell ref="H1:I1"/>
    <mergeCell ref="B16:E16"/>
    <mergeCell ref="B17:F17"/>
    <mergeCell ref="B18:E18"/>
    <mergeCell ref="B8:F8"/>
    <mergeCell ref="B9:E9"/>
    <mergeCell ref="A7:I7"/>
    <mergeCell ref="A6:I6"/>
    <mergeCell ref="F15:H15"/>
    <mergeCell ref="B10:E10"/>
    <mergeCell ref="B12:E12"/>
    <mergeCell ref="B11:F11"/>
    <mergeCell ref="B13:E13"/>
    <mergeCell ref="F14:H14"/>
    <mergeCell ref="B15:E15"/>
    <mergeCell ref="B14:E14"/>
  </mergeCells>
  <phoneticPr fontId="0" type="noConversion"/>
  <pageMargins left="0.78740157480314965" right="0" top="0.31496062992125984" bottom="0.27559055118110237" header="0" footer="0.31496062992125984"/>
  <pageSetup paperSize="9" scale="60" fitToHeight="0" orientation="landscape" r:id="rId1"/>
  <headerFooter alignWithMargins="0"/>
  <rowBreaks count="4" manualBreakCount="4">
    <brk id="27" max="9" man="1"/>
    <brk id="51" max="9" man="1"/>
    <brk id="65" max="9" man="1"/>
    <brk id="9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I. Фін план (новий 11.11.19</vt:lpstr>
      <vt:lpstr>'I. Фін план (новий 11.11.19'!Заголовки_для_печати</vt:lpstr>
      <vt:lpstr>'I. Фін план (новий 11.11.19'!Область_печати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 L</cp:lastModifiedBy>
  <cp:lastPrinted>2025-07-09T08:46:57Z</cp:lastPrinted>
  <dcterms:created xsi:type="dcterms:W3CDTF">2019-03-11T09:36:47Z</dcterms:created>
  <dcterms:modified xsi:type="dcterms:W3CDTF">2025-07-09T08:47:10Z</dcterms:modified>
</cp:coreProperties>
</file>