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Додаток 1" sheetId="8" r:id="rId1"/>
  </sheets>
  <definedNames>
    <definedName name="_xlnm.Print_Area" localSheetId="0">'Додаток 1'!$A$1:$H$86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8" l="1"/>
  <c r="H19" i="8"/>
  <c r="H20" i="8"/>
  <c r="H21" i="8"/>
  <c r="H22" i="8"/>
  <c r="H23" i="8"/>
  <c r="H24" i="8"/>
  <c r="H25" i="8"/>
  <c r="H26" i="8"/>
  <c r="H28" i="8"/>
  <c r="H29" i="8"/>
  <c r="H31" i="8"/>
  <c r="H32" i="8"/>
  <c r="H33" i="8"/>
  <c r="H34" i="8"/>
  <c r="H35" i="8"/>
  <c r="H37" i="8"/>
  <c r="H38" i="8"/>
  <c r="H42" i="8"/>
  <c r="H44" i="8"/>
  <c r="H45" i="8"/>
  <c r="H48" i="8" l="1"/>
  <c r="H59" i="8"/>
  <c r="H64" i="8"/>
  <c r="H65" i="8"/>
  <c r="H74" i="8"/>
  <c r="H75" i="8"/>
  <c r="H72" i="8"/>
  <c r="H73" i="8"/>
  <c r="F27" i="8"/>
  <c r="H27" i="8" s="1"/>
  <c r="F30" i="8"/>
  <c r="H30" i="8" s="1"/>
  <c r="G36" i="8"/>
  <c r="H36" i="8" s="1"/>
  <c r="G71" i="8" l="1"/>
  <c r="H71" i="8" s="1"/>
  <c r="G54" i="8" l="1"/>
  <c r="F16" i="8" l="1"/>
  <c r="H16" i="8" s="1"/>
  <c r="F11" i="8"/>
  <c r="H11" i="8" s="1"/>
  <c r="F10" i="8"/>
  <c r="H10" i="8" s="1"/>
  <c r="F14" i="8"/>
  <c r="H14" i="8" s="1"/>
  <c r="F13" i="8"/>
  <c r="H13" i="8" s="1"/>
  <c r="F12" i="8"/>
  <c r="H12" i="8" s="1"/>
  <c r="H70" i="8" l="1"/>
  <c r="H60" i="8"/>
  <c r="H58" i="8"/>
  <c r="G15" i="8" l="1"/>
  <c r="H15" i="8" s="1"/>
  <c r="G18" i="8" l="1"/>
  <c r="G6" i="8" l="1"/>
  <c r="H18" i="8"/>
  <c r="F9" i="8"/>
  <c r="H9" i="8" s="1"/>
  <c r="F8" i="8"/>
  <c r="H8" i="8" s="1"/>
  <c r="H77" i="8" l="1"/>
  <c r="F76" i="8" l="1"/>
  <c r="G46" i="8" l="1"/>
  <c r="F46" i="8"/>
  <c r="H67" i="8"/>
  <c r="H54" i="8"/>
  <c r="F43" i="8"/>
  <c r="H43" i="8" s="1"/>
  <c r="F41" i="8"/>
  <c r="H41" i="8" s="1"/>
  <c r="F40" i="8"/>
  <c r="H40" i="8" s="1"/>
  <c r="F39" i="8"/>
  <c r="F6" i="8" l="1"/>
  <c r="H39" i="8"/>
  <c r="H84" i="8"/>
  <c r="G83" i="8"/>
  <c r="F83" i="8"/>
  <c r="H62" i="8"/>
  <c r="H63" i="8"/>
  <c r="H76" i="8"/>
  <c r="H79" i="8"/>
  <c r="H80" i="8"/>
  <c r="H82" i="8"/>
  <c r="H83" i="8" l="1"/>
  <c r="H56" i="8"/>
  <c r="H61" i="8"/>
  <c r="H7" i="8" l="1"/>
  <c r="H6" i="8" s="1"/>
  <c r="H55" i="8" l="1"/>
  <c r="F85" i="8" l="1"/>
  <c r="G85" i="8"/>
  <c r="H47" i="8" l="1"/>
  <c r="H50" i="8" l="1"/>
  <c r="H49" i="8" l="1"/>
  <c r="H46" i="8" s="1"/>
  <c r="H85" i="8" s="1"/>
</calcChain>
</file>

<file path=xl/sharedStrings.xml><?xml version="1.0" encoding="utf-8"?>
<sst xmlns="http://schemas.openxmlformats.org/spreadsheetml/2006/main" count="245" uniqueCount="123">
  <si>
    <t>№п/п</t>
  </si>
  <si>
    <t>Всього</t>
  </si>
  <si>
    <t>Загальний фонд</t>
  </si>
  <si>
    <t xml:space="preserve">Разом </t>
  </si>
  <si>
    <t>с.Шешори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</si>
  <si>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</si>
  <si>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</si>
  <si>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</si>
  <si>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</si>
  <si>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</si>
  <si>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</si>
  <si>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</si>
  <si>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0611010</t>
  </si>
  <si>
    <t>0116030</t>
  </si>
  <si>
    <t>0611021</t>
  </si>
  <si>
    <t>Відділ освіти Косівської міської ради</t>
  </si>
  <si>
    <t>Косівська громада</t>
  </si>
  <si>
    <t>с. Вербовець</t>
  </si>
  <si>
    <t xml:space="preserve">Утримання мережі вуличного освітлення </t>
  </si>
  <si>
    <t>с. Город</t>
  </si>
  <si>
    <t>с. Шепіт</t>
  </si>
  <si>
    <t>Перелік заходів на 2024 рік "Програми соціально-економічного та культурного розвитку Косівської міської ради на 2021-2026 роки"</t>
  </si>
  <si>
    <t>Капітальний ремонт зовнішніх мереж водопостачання та водовідведення у Вербовецькій гімназії» (в тому числі виготовлення ПКД та технічний нагляд )</t>
  </si>
  <si>
    <t>Капітальний ремонт внутрішніх туалетів у Шешорському ЗДО «Казка» (в тому числі виготовлення ПКД та технічний нагляд)</t>
  </si>
  <si>
    <t>Капітальний ремонт споруд дорожнього водовідводу та майданчика для паркування біля Смоднянської початкової школи в с.Смодна Косівської міської ради</t>
  </si>
  <si>
    <t>0117442</t>
  </si>
  <si>
    <t>Придбання обладнання та меблів для шкільних їдалень та гардеробу в Соколівській та Снідавській гімназіях</t>
  </si>
  <si>
    <t>Придбання дорожніх знаків</t>
  </si>
  <si>
    <t>Утримання  вулично-шляхової мережі комунальних доріг Косівської територіальної громади</t>
  </si>
  <si>
    <t>Капітальний ремонт навчальних приміщень Старокосівського ліцею Косівської міської ради</t>
  </si>
  <si>
    <t>Підготовка об’єкту до опалювального сезону (придбання газового котла для  Вербовецького  ЗДО «Росинка»)</t>
  </si>
  <si>
    <t>с.Смодна</t>
  </si>
  <si>
    <t>с.Вербовець</t>
  </si>
  <si>
    <t>с.Соколівка, с.Снідавка</t>
  </si>
  <si>
    <t>Організація благоустрою населених пунктів</t>
  </si>
  <si>
    <t>0110150</t>
  </si>
  <si>
    <t>с.Річка</t>
  </si>
  <si>
    <t>м.Косів</t>
  </si>
  <si>
    <t>с. Смодна</t>
  </si>
  <si>
    <t>Придбання матеріалів для облаштування огорожі господарським способом в Шешорському закладі дошкільної освіти (дитячому садку) "Казка" Косівської міської ради</t>
  </si>
  <si>
    <t>Капітальний ремонт внутрішніх туалетів у Шешорському закладі дошкільної освіти (дитячому садку) "Казка" Косівської міської ради</t>
  </si>
  <si>
    <t>Поточний ремонт споруд цивільного захисту (укриття) у Косівському ліцеї № 1 імені Ярослава Мудрого</t>
  </si>
  <si>
    <t>Поточний ремонт внутрішніх та зовнішніх мереж електропостачання у Косівському ліцеї № 1 імені Ярослава Мудрого</t>
  </si>
  <si>
    <t>Поточний ремонт електромереж в Косівській школі мистецтв</t>
  </si>
  <si>
    <t xml:space="preserve">м.Косів </t>
  </si>
  <si>
    <t>Поточний ремонт димохідної системи - заміна аварійної димохідної труби в Городянській гімназії (в тому числі виготовлення ПКД та технічний нагляд )</t>
  </si>
  <si>
    <t>Експлуатаційне утримання доріг Косівської територіальної громади ( ліквідація ямковості по вул. Небесної Сотні та Бандери в м. Косів)</t>
  </si>
  <si>
    <t>Поточний ремонт внутрішніх туалетів в Вербовецькій гімназії</t>
  </si>
  <si>
    <t xml:space="preserve"> Поточний ремонт мережі теплопостачання в Шепітській гімназії (  в тому числі виготовлення ПКД та технічний нагляд) з метою підготовки обєкта до опалювального сезону</t>
  </si>
  <si>
    <t>Поточний ремонт дорожнього покриття по вул. Над Гуком- Туристична в м. Косів Косівської міської  ради</t>
  </si>
  <si>
    <t>с.Старий Косів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</si>
  <si>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</si>
  <si>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</si>
  <si>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Поточний ремонт дорожнього покриття по вул. Січових Стрільців в с. Смодна Косівської міської  ради</t>
  </si>
  <si>
    <t>Капітальний ремонт споруд дорожнього водовідводу по вул. Савицького в с.Шешори Косівської міської ради</t>
  </si>
  <si>
    <t>Капітальний ремонт споруд дорожнього водовідводу  в с.Бабин уч. Грині, Косівської міської ради</t>
  </si>
  <si>
    <t>с.Бабин</t>
  </si>
  <si>
    <t>Поточний ремонт дитячого майданчика по вул. Савчука  в с. Смодна Косівської міської  ради</t>
  </si>
  <si>
    <t>Технічне обслуговування зовнішніх мереж водопостачання та водовідведення у Вербовецькій гімназії</t>
  </si>
  <si>
    <t>с.Соколівка</t>
  </si>
  <si>
    <t>Капітальний ремонт внутрішніх туалетів в приміщенні Косівського ліцею ім. І.Пелипейка Косівської міської ради (в тому числі виготовлення ПКД та технічний нагляд)</t>
  </si>
  <si>
    <t>Поточний ремонт димохідної системи-заміна аварійної димохідної труби в Микитинецькій гімназії ( в тому числі виготовлення ПКД та технічний нагляд)з метою підготовки обєкта до опалювального сезону</t>
  </si>
  <si>
    <t>с.Микитинці</t>
  </si>
  <si>
    <t>Придбання димохідної труби для Микитинецької гімназії з метою підготовки обєкта до опалювального сезону</t>
  </si>
  <si>
    <t>Відділ культури і туризму Косівської міської ради</t>
  </si>
  <si>
    <t>Придбання  матеріалів, будівельних систем для проведення ремонтних робіт господарським способом в адмінприміщенні Річківського старостинського округу</t>
  </si>
  <si>
    <t>Придбання воріт для Шешорського закладу дошкільної освіти (дитячого садка) "Казка" Косівської міської ради</t>
  </si>
  <si>
    <t>Експлуатаційне утримання доріг Косівської територіальної громади ( ліквідація ямковості по вул. Незалежності та Шевченка в м. Косів)</t>
  </si>
  <si>
    <t>«Технічне обслуговування та утримання в належному стані зовнішніх мереж водовідведення в Шешорському закладі дошкільної освіти (дитячому садку) «Казка»» (в тому числі виготовлення ПКД та технічний нагляд)</t>
  </si>
  <si>
    <t>0112010</t>
  </si>
  <si>
    <t>Капітальний ремонт заміна дверей в інфекційному відділенні КНП "Косівська ЦРЛ" Косівської міської ради</t>
  </si>
  <si>
    <t xml:space="preserve">Капітальний ремонт дорожнього покриття по вул. Сагайдачних в м.Косові Івано-Франківської області </t>
  </si>
  <si>
    <t>с. Яворів</t>
  </si>
  <si>
    <t>Придбання меблів для шкільної їдальні Пістинського ліцею Косівської міської ради</t>
  </si>
  <si>
    <t>с.Пістинь</t>
  </si>
  <si>
    <t>Капітальний ремонт приміщення шкільної їдальні Пістинського ліцею Косівської міської ради</t>
  </si>
  <si>
    <t>Капітальний ремонт дорожнього покриття по вул. Лісна в с.Смодна Косівської міської ради</t>
  </si>
  <si>
    <t>Придбання меблів для шкільної їдальні Яворівського ліцею  "Гуцульщина"Косівської міської ради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</si>
  <si>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 Косівського району Івано-Франківської області</t>
  </si>
  <si>
    <t>с.Яворів</t>
  </si>
  <si>
    <t>Поточний ремонт внутрішніх туалетів в Старокосівському ліцеї Косівської міської ради</t>
  </si>
  <si>
    <t>Придбання пароконвектомата у їдальню Пістинського ліцею Косівської міської ради</t>
  </si>
  <si>
    <t>Поточний ремонт дорожнього покриття по вул. Стефурака, Лісна, Середня, Павлика в м. Косів Косівської міської  ради</t>
  </si>
  <si>
    <t>Поточний ремонт дорожнього покриття по вул. Ірчана, Б.Хмельницького, Гоголя,  Л.Українки, Грушевського в м. Косів Косівської міської  ради</t>
  </si>
  <si>
    <t>Поточний ремонт дорожнього покриття по вул. Бандери, Шевченка, Небесної Сотні в м. Косів Косівської міської  ради</t>
  </si>
  <si>
    <t>Поточний ремонт дорожнього покриття по вул. Незалежності, Попова, Франка в м. Косів  Косівської міської  ради</t>
  </si>
  <si>
    <t>Поточний ремонт споруд дорожнього водовідводу  на уч. Буковець в с.Снідавка Косівської міської ради</t>
  </si>
  <si>
    <t xml:space="preserve"> с.Снідавка</t>
  </si>
  <si>
    <t>Поточний ремонт дороги на уч.Гук в с.Снідавка Косівської міської ради</t>
  </si>
  <si>
    <t>Поточний ремонт споруд дорожнього водовідводу  на уч. Каменець в с.Снідавка Косівської міської ради</t>
  </si>
  <si>
    <t>Поточний ремонт споруд дорожнього водовідводу  на прис.Блудівка  в с.Соколівка Косівської міської ради</t>
  </si>
  <si>
    <t>Поточний ремонт споруд дорожнього водовідводу  на прис. Калинки  в с.Соколівка Косівської міської ради</t>
  </si>
  <si>
    <t>Поточний ремонт споруд дорожнього водовідводу  на прис. Менники в с.Соколівка Косівської міської ради</t>
  </si>
  <si>
    <t xml:space="preserve">Поточний ремонт дороги в селі Соколівка Косівської міської ради </t>
  </si>
  <si>
    <t xml:space="preserve">Придбання матеріалів для проведення ремонтних робіт господарським способом на пішохідному мості в с.Соколівка прис.Річка Косівської міської ради </t>
  </si>
  <si>
    <t>Поточний ремонт дорожнього покриття по вул. Л.Українки, Шевченка в с.Старий Косів Косівської міської  ради</t>
  </si>
  <si>
    <t xml:space="preserve">Поточний ремонт дороги в селі Річка Косівської міської ради </t>
  </si>
  <si>
    <t>с.Город</t>
  </si>
  <si>
    <t xml:space="preserve">Поточний ремонт дороги в селі Бабин Косівської міської ради </t>
  </si>
  <si>
    <t>Схема організації дорожнього руху на автомобільній дорозі місцевого значення Пістинь-Космач С090801 щодо влаштування засобів заспокоєння дорожнього руху біля Шешорської гвмназії ім.В.Чорновола по вулиці Шевченка, 134 в селі Шешори Косівського району Івано-Франківської області</t>
  </si>
  <si>
    <t>Схема організації дорожнього руху  щодо влаштування засобів заспокоєння дорожнього руху біля Смоднянської  початкової школи по вулиці ім.К.Савчука, 24-А  у селі Смодна Косівського району Івано-Франківської області</t>
  </si>
  <si>
    <t>Капітальний ремонт споруд дорожнього водовідводу по вул.Шевченка в с.Пістинь Косівської міської ради</t>
  </si>
  <si>
    <t>Технічне обслуговування та утримання в належному стані мереж електропостачання у Яворівському ліцеї  "Гуцульщина"Косівської міської ради</t>
  </si>
  <si>
    <t>Капітальний ремонт споруд дорожнього водовідводу  по вул.Незалежності в с.Город Косівської міської ради</t>
  </si>
  <si>
    <t>Капітальний ремонт приміщення шкільної їдальні Соколівської гімназії Косівської міської ради</t>
  </si>
  <si>
    <t>0117330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</si>
  <si>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</t>
  </si>
  <si>
    <t>с. Старий Косів</t>
  </si>
  <si>
    <t>Капітальний ремонт дорожнього покриття по вул. Ходана- Шкільна в с.Смодна Косівської міської ради</t>
  </si>
  <si>
    <t>Придбання матеріалів для облаштування огорожі господарським способом в Пістинському ліцеї</t>
  </si>
  <si>
    <t>Технічне обслуговування  мереж електропостачання в Пістинському ліцеї</t>
  </si>
  <si>
    <t>Придбання матеріалів для облаштування класів НУШ в Шешорській гімназії</t>
  </si>
  <si>
    <t>Технічне обслуговування  мереж електропостачання в Шешорській гімназії</t>
  </si>
  <si>
    <t>Технічне обслуговування  мереж електропостачання в ліцеї ім.І.Пелипейка</t>
  </si>
  <si>
    <t>Технічне обслуговування  мереж електропостачання в Косівському ліцеї №2 ім.М.Павлика</t>
  </si>
  <si>
    <t>Технічне обслуговування  мереж електропостачання в Городянській гімназії</t>
  </si>
  <si>
    <t>Розробка проектно-кошторисної документації на реонструкцію системи газопостачання Вербовецької гімназії)</t>
  </si>
  <si>
    <t>Додаток 1</t>
  </si>
  <si>
    <t xml:space="preserve">Технічне обслуговування  мереж електропостачання в Старокосівському ліцеї </t>
  </si>
  <si>
    <t>Придбання матеріалів для проведення ремонтних робіт господарським способом у Пістинському  ЗДО "Дзвіночок"</t>
  </si>
  <si>
    <t>76</t>
  </si>
  <si>
    <t>до рішення  сесії   від   05.09.2024р.  №2618-42/2024</t>
  </si>
  <si>
    <t>Секретар ради                                                                Світлана  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</si>
</sst>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A86" sqref="A86:H86"/>
    </sheetView>
  </sheetViews>
  <sheetFormatPr defaultRowHeight="12.75" x14ac:dyDescent="0.2"/>
  <cols>
    <col min="1" max="1" width="5.28515625" style="20" customWidth="1"/>
    <col min="2" max="2" width="16.7109375" customWidth="1"/>
    <col min="3" max="3" width="14.42578125" customWidth="1"/>
    <col min="4" max="4" width="83.7109375" customWidth="1"/>
    <col min="5" max="5" width="19.7109375" customWidth="1"/>
    <col min="6" max="6" width="20.7109375" style="17" customWidth="1"/>
    <col min="7" max="7" width="21" style="17" customWidth="1"/>
    <col min="8" max="8" width="19.28515625" customWidth="1"/>
  </cols>
  <sheetData>
    <row r="1" spans="1:8" ht="15.75" customHeight="1" x14ac:dyDescent="0.25">
      <c r="A1" s="19"/>
      <c r="B1" s="7"/>
      <c r="C1" s="7"/>
      <c r="D1" s="7"/>
      <c r="E1" s="7"/>
      <c r="F1" s="15"/>
      <c r="G1" s="15"/>
      <c r="H1" s="6" t="s">
        <v>117</v>
      </c>
    </row>
    <row r="2" spans="1:8" s="1" customFormat="1" ht="105.75" customHeight="1" x14ac:dyDescent="0.3">
      <c r="A2" s="20"/>
      <c r="D2" s="3"/>
      <c r="E2" s="2"/>
      <c r="F2" s="16"/>
      <c r="G2" s="78" t="s">
        <v>121</v>
      </c>
      <c r="H2" s="78"/>
    </row>
    <row r="3" spans="1:8" ht="69" customHeight="1" x14ac:dyDescent="0.2">
      <c r="A3" s="79" t="s">
        <v>21</v>
      </c>
      <c r="B3" s="79"/>
      <c r="C3" s="79"/>
      <c r="D3" s="79"/>
      <c r="E3" s="79"/>
      <c r="F3" s="79"/>
      <c r="G3" s="79"/>
      <c r="H3" s="79"/>
    </row>
    <row r="4" spans="1:8" ht="22.5" customHeight="1" x14ac:dyDescent="0.3">
      <c r="A4" s="21"/>
      <c r="B4" s="4"/>
      <c r="C4" s="4"/>
      <c r="D4" s="4"/>
      <c r="E4" s="4"/>
      <c r="F4" s="5"/>
      <c r="G4" s="5"/>
      <c r="H4" s="11" t="s">
        <v>11</v>
      </c>
    </row>
    <row r="5" spans="1:8" ht="157.5" customHeight="1" x14ac:dyDescent="0.2">
      <c r="A5" s="22" t="s">
        <v>0</v>
      </c>
      <c r="B5" s="8" t="s">
        <v>5</v>
      </c>
      <c r="C5" s="8" t="s">
        <v>6</v>
      </c>
      <c r="D5" s="9" t="s">
        <v>8</v>
      </c>
      <c r="E5" s="9" t="s">
        <v>7</v>
      </c>
      <c r="F5" s="9" t="s">
        <v>2</v>
      </c>
      <c r="G5" s="9" t="s">
        <v>10</v>
      </c>
      <c r="H5" s="10" t="s">
        <v>3</v>
      </c>
    </row>
    <row r="6" spans="1:8" ht="35.25" customHeight="1" x14ac:dyDescent="0.2">
      <c r="A6" s="81" t="s">
        <v>9</v>
      </c>
      <c r="B6" s="81"/>
      <c r="C6" s="81"/>
      <c r="D6" s="81"/>
      <c r="E6" s="81"/>
      <c r="F6" s="39">
        <f>SUM(F7:F45)</f>
        <v>2947761.19</v>
      </c>
      <c r="G6" s="39">
        <f>SUM(G7:G45)</f>
        <v>9298903.8200000003</v>
      </c>
      <c r="H6" s="39">
        <f>SUM(H7:H45)</f>
        <v>12246665.01</v>
      </c>
    </row>
    <row r="7" spans="1:8" ht="60.75" customHeight="1" x14ac:dyDescent="0.2">
      <c r="A7" s="24">
        <v>1</v>
      </c>
      <c r="B7" s="31" t="s">
        <v>25</v>
      </c>
      <c r="C7" s="32">
        <v>2240</v>
      </c>
      <c r="D7" s="24" t="s">
        <v>28</v>
      </c>
      <c r="E7" s="13" t="s">
        <v>16</v>
      </c>
      <c r="F7" s="38">
        <v>55000</v>
      </c>
      <c r="G7" s="38"/>
      <c r="H7" s="38">
        <f t="shared" ref="H7:H45" si="0">SUM(F7:G7)</f>
        <v>55000</v>
      </c>
    </row>
    <row r="8" spans="1:8" ht="60.75" customHeight="1" x14ac:dyDescent="0.2">
      <c r="A8" s="24">
        <v>2</v>
      </c>
      <c r="B8" s="29" t="s">
        <v>25</v>
      </c>
      <c r="C8" s="30">
        <v>2240</v>
      </c>
      <c r="D8" s="12" t="s">
        <v>46</v>
      </c>
      <c r="E8" s="13" t="s">
        <v>16</v>
      </c>
      <c r="F8" s="38">
        <f>95000-22343.56</f>
        <v>72656.44</v>
      </c>
      <c r="G8" s="38"/>
      <c r="H8" s="38">
        <f t="shared" si="0"/>
        <v>72656.44</v>
      </c>
    </row>
    <row r="9" spans="1:8" ht="60.75" customHeight="1" x14ac:dyDescent="0.2">
      <c r="A9" s="24">
        <v>3</v>
      </c>
      <c r="B9" s="29" t="s">
        <v>25</v>
      </c>
      <c r="C9" s="30">
        <v>2240</v>
      </c>
      <c r="D9" s="12" t="s">
        <v>67</v>
      </c>
      <c r="E9" s="13" t="s">
        <v>37</v>
      </c>
      <c r="F9" s="38">
        <f>72000+22343.56</f>
        <v>94343.56</v>
      </c>
      <c r="G9" s="38"/>
      <c r="H9" s="38">
        <f t="shared" si="0"/>
        <v>94343.56</v>
      </c>
    </row>
    <row r="10" spans="1:8" ht="60.75" customHeight="1" x14ac:dyDescent="0.2">
      <c r="A10" s="24">
        <v>4</v>
      </c>
      <c r="B10" s="29" t="s">
        <v>25</v>
      </c>
      <c r="C10" s="30">
        <v>2240</v>
      </c>
      <c r="D10" s="12" t="s">
        <v>84</v>
      </c>
      <c r="E10" s="13" t="s">
        <v>37</v>
      </c>
      <c r="F10" s="38">
        <f>195000+3313.81</f>
        <v>198313.81</v>
      </c>
      <c r="G10" s="38"/>
      <c r="H10" s="38">
        <f t="shared" si="0"/>
        <v>198313.81</v>
      </c>
    </row>
    <row r="11" spans="1:8" ht="60.75" customHeight="1" x14ac:dyDescent="0.2">
      <c r="A11" s="24">
        <v>5</v>
      </c>
      <c r="B11" s="29" t="s">
        <v>25</v>
      </c>
      <c r="C11" s="30">
        <v>2240</v>
      </c>
      <c r="D11" s="12" t="s">
        <v>85</v>
      </c>
      <c r="E11" s="13" t="s">
        <v>37</v>
      </c>
      <c r="F11" s="38">
        <f>195000+2815.38</f>
        <v>197815.38</v>
      </c>
      <c r="G11" s="38"/>
      <c r="H11" s="38">
        <f t="shared" si="0"/>
        <v>197815.38</v>
      </c>
    </row>
    <row r="12" spans="1:8" ht="60.75" customHeight="1" x14ac:dyDescent="0.2">
      <c r="A12" s="24">
        <v>6</v>
      </c>
      <c r="B12" s="31" t="s">
        <v>25</v>
      </c>
      <c r="C12" s="32">
        <v>2240</v>
      </c>
      <c r="D12" s="12" t="s">
        <v>82</v>
      </c>
      <c r="E12" s="24" t="s">
        <v>37</v>
      </c>
      <c r="F12" s="27">
        <f>195000+3600</f>
        <v>198600</v>
      </c>
      <c r="G12" s="28"/>
      <c r="H12" s="38">
        <f t="shared" si="0"/>
        <v>198600</v>
      </c>
    </row>
    <row r="13" spans="1:8" ht="60.75" customHeight="1" x14ac:dyDescent="0.2">
      <c r="A13" s="24">
        <v>7</v>
      </c>
      <c r="B13" s="31" t="s">
        <v>25</v>
      </c>
      <c r="C13" s="32">
        <v>2240</v>
      </c>
      <c r="D13" s="12" t="s">
        <v>83</v>
      </c>
      <c r="E13" s="24" t="s">
        <v>37</v>
      </c>
      <c r="F13" s="27">
        <f>195000+3600</f>
        <v>198600</v>
      </c>
      <c r="G13" s="28"/>
      <c r="H13" s="38">
        <f t="shared" si="0"/>
        <v>198600</v>
      </c>
    </row>
    <row r="14" spans="1:8" ht="60.75" customHeight="1" x14ac:dyDescent="0.2">
      <c r="A14" s="24">
        <v>8</v>
      </c>
      <c r="B14" s="31" t="s">
        <v>25</v>
      </c>
      <c r="C14" s="32">
        <v>2240</v>
      </c>
      <c r="D14" s="24" t="s">
        <v>49</v>
      </c>
      <c r="E14" s="24" t="s">
        <v>37</v>
      </c>
      <c r="F14" s="27">
        <f>130000+10000</f>
        <v>140000</v>
      </c>
      <c r="G14" s="28"/>
      <c r="H14" s="38">
        <f t="shared" si="0"/>
        <v>140000</v>
      </c>
    </row>
    <row r="15" spans="1:8" ht="60.75" customHeight="1" x14ac:dyDescent="0.2">
      <c r="A15" s="24">
        <v>9</v>
      </c>
      <c r="B15" s="45" t="s">
        <v>25</v>
      </c>
      <c r="C15" s="43">
        <v>3132</v>
      </c>
      <c r="D15" s="24" t="s">
        <v>71</v>
      </c>
      <c r="E15" s="37" t="s">
        <v>37</v>
      </c>
      <c r="F15" s="36"/>
      <c r="G15" s="36">
        <f>1148950.12+723942-39000</f>
        <v>1833892.12</v>
      </c>
      <c r="H15" s="38">
        <f t="shared" si="0"/>
        <v>1833892.12</v>
      </c>
    </row>
    <row r="16" spans="1:8" ht="60.75" customHeight="1" x14ac:dyDescent="0.2">
      <c r="A16" s="24">
        <v>10</v>
      </c>
      <c r="B16" s="31" t="s">
        <v>25</v>
      </c>
      <c r="C16" s="32">
        <v>2240</v>
      </c>
      <c r="D16" s="24" t="s">
        <v>95</v>
      </c>
      <c r="E16" s="24" t="s">
        <v>50</v>
      </c>
      <c r="F16" s="27">
        <f>130000+10000</f>
        <v>140000</v>
      </c>
      <c r="G16" s="28"/>
      <c r="H16" s="38">
        <f t="shared" si="0"/>
        <v>140000</v>
      </c>
    </row>
    <row r="17" spans="1:8" ht="60.75" customHeight="1" x14ac:dyDescent="0.2">
      <c r="A17" s="24">
        <v>11</v>
      </c>
      <c r="B17" s="31" t="s">
        <v>25</v>
      </c>
      <c r="C17" s="43">
        <v>2240</v>
      </c>
      <c r="D17" s="35" t="s">
        <v>53</v>
      </c>
      <c r="E17" s="35" t="s">
        <v>31</v>
      </c>
      <c r="F17" s="36">
        <v>69974</v>
      </c>
      <c r="G17" s="46"/>
      <c r="H17" s="38">
        <f t="shared" si="0"/>
        <v>69974</v>
      </c>
    </row>
    <row r="18" spans="1:8" ht="87.75" customHeight="1" x14ac:dyDescent="0.2">
      <c r="A18" s="24">
        <v>12</v>
      </c>
      <c r="B18" s="47" t="s">
        <v>25</v>
      </c>
      <c r="C18" s="48">
        <v>3132</v>
      </c>
      <c r="D18" s="49" t="s">
        <v>78</v>
      </c>
      <c r="E18" s="49" t="s">
        <v>31</v>
      </c>
      <c r="F18" s="50"/>
      <c r="G18" s="50">
        <f>785000+208486.7</f>
        <v>993486.7</v>
      </c>
      <c r="H18" s="38">
        <f t="shared" si="0"/>
        <v>993486.7</v>
      </c>
    </row>
    <row r="19" spans="1:8" ht="60.75" customHeight="1" x14ac:dyDescent="0.2">
      <c r="A19" s="24">
        <v>13</v>
      </c>
      <c r="B19" s="31" t="s">
        <v>25</v>
      </c>
      <c r="C19" s="43">
        <v>3132</v>
      </c>
      <c r="D19" s="35" t="s">
        <v>76</v>
      </c>
      <c r="E19" s="35" t="s">
        <v>31</v>
      </c>
      <c r="F19" s="36"/>
      <c r="G19" s="36">
        <v>2100000</v>
      </c>
      <c r="H19" s="38">
        <f t="shared" si="0"/>
        <v>2100000</v>
      </c>
    </row>
    <row r="20" spans="1:8" ht="60.75" customHeight="1" x14ac:dyDescent="0.2">
      <c r="A20" s="24">
        <v>14</v>
      </c>
      <c r="B20" s="31" t="s">
        <v>25</v>
      </c>
      <c r="C20" s="43">
        <v>3132</v>
      </c>
      <c r="D20" s="35" t="s">
        <v>108</v>
      </c>
      <c r="E20" s="35" t="s">
        <v>31</v>
      </c>
      <c r="F20" s="36"/>
      <c r="G20" s="36">
        <v>2000090</v>
      </c>
      <c r="H20" s="38">
        <f t="shared" si="0"/>
        <v>2000090</v>
      </c>
    </row>
    <row r="21" spans="1:8" ht="60.75" customHeight="1" x14ac:dyDescent="0.2">
      <c r="A21" s="24">
        <v>15</v>
      </c>
      <c r="B21" s="45" t="s">
        <v>25</v>
      </c>
      <c r="C21" s="43">
        <v>3132</v>
      </c>
      <c r="D21" s="35" t="s">
        <v>24</v>
      </c>
      <c r="E21" s="35" t="s">
        <v>38</v>
      </c>
      <c r="F21" s="36"/>
      <c r="G21" s="36">
        <v>427000</v>
      </c>
      <c r="H21" s="38">
        <f t="shared" si="0"/>
        <v>427000</v>
      </c>
    </row>
    <row r="22" spans="1:8" ht="101.25" customHeight="1" x14ac:dyDescent="0.2">
      <c r="A22" s="24">
        <v>16</v>
      </c>
      <c r="B22" s="47" t="s">
        <v>25</v>
      </c>
      <c r="C22" s="48">
        <v>2240</v>
      </c>
      <c r="D22" s="49" t="s">
        <v>100</v>
      </c>
      <c r="E22" s="49" t="s">
        <v>31</v>
      </c>
      <c r="F22" s="50">
        <v>22739</v>
      </c>
      <c r="G22" s="50"/>
      <c r="H22" s="38">
        <f t="shared" si="0"/>
        <v>22739</v>
      </c>
    </row>
    <row r="23" spans="1:8" ht="102" customHeight="1" x14ac:dyDescent="0.2">
      <c r="A23" s="24">
        <v>17</v>
      </c>
      <c r="B23" s="31" t="s">
        <v>25</v>
      </c>
      <c r="C23" s="43">
        <v>2240</v>
      </c>
      <c r="D23" s="35" t="s">
        <v>99</v>
      </c>
      <c r="E23" s="35" t="s">
        <v>4</v>
      </c>
      <c r="F23" s="36">
        <v>24868</v>
      </c>
      <c r="G23" s="36"/>
      <c r="H23" s="38">
        <f t="shared" si="0"/>
        <v>24868</v>
      </c>
    </row>
    <row r="24" spans="1:8" ht="60.75" customHeight="1" x14ac:dyDescent="0.2">
      <c r="A24" s="24">
        <v>18</v>
      </c>
      <c r="B24" s="51" t="s">
        <v>25</v>
      </c>
      <c r="C24" s="48">
        <v>3132</v>
      </c>
      <c r="D24" s="49" t="s">
        <v>54</v>
      </c>
      <c r="E24" s="49" t="s">
        <v>4</v>
      </c>
      <c r="F24" s="50"/>
      <c r="G24" s="50">
        <v>231000</v>
      </c>
      <c r="H24" s="38">
        <f t="shared" si="0"/>
        <v>231000</v>
      </c>
    </row>
    <row r="25" spans="1:8" ht="60.75" customHeight="1" x14ac:dyDescent="0.2">
      <c r="A25" s="24">
        <v>19</v>
      </c>
      <c r="B25" s="31" t="s">
        <v>25</v>
      </c>
      <c r="C25" s="43">
        <v>2240</v>
      </c>
      <c r="D25" s="35" t="s">
        <v>51</v>
      </c>
      <c r="E25" s="35" t="s">
        <v>52</v>
      </c>
      <c r="F25" s="36">
        <v>198900</v>
      </c>
      <c r="G25" s="46"/>
      <c r="H25" s="38">
        <f t="shared" si="0"/>
        <v>198900</v>
      </c>
    </row>
    <row r="26" spans="1:8" ht="60.75" customHeight="1" x14ac:dyDescent="0.2">
      <c r="A26" s="24">
        <v>20</v>
      </c>
      <c r="B26" s="31" t="s">
        <v>25</v>
      </c>
      <c r="C26" s="43">
        <v>3132</v>
      </c>
      <c r="D26" s="35" t="s">
        <v>101</v>
      </c>
      <c r="E26" s="35" t="s">
        <v>74</v>
      </c>
      <c r="F26" s="36"/>
      <c r="G26" s="36">
        <v>290000</v>
      </c>
      <c r="H26" s="38">
        <f t="shared" si="0"/>
        <v>290000</v>
      </c>
    </row>
    <row r="27" spans="1:8" ht="60.75" customHeight="1" x14ac:dyDescent="0.2">
      <c r="A27" s="60">
        <v>21</v>
      </c>
      <c r="B27" s="67" t="s">
        <v>25</v>
      </c>
      <c r="C27" s="68">
        <v>2240</v>
      </c>
      <c r="D27" s="69" t="s">
        <v>86</v>
      </c>
      <c r="E27" s="69" t="s">
        <v>87</v>
      </c>
      <c r="F27" s="70">
        <f>100000+19680</f>
        <v>119680</v>
      </c>
      <c r="G27" s="70"/>
      <c r="H27" s="58">
        <f t="shared" si="0"/>
        <v>119680</v>
      </c>
    </row>
    <row r="28" spans="1:8" ht="60.75" customHeight="1" x14ac:dyDescent="0.2">
      <c r="A28" s="60">
        <v>22</v>
      </c>
      <c r="B28" s="67" t="s">
        <v>25</v>
      </c>
      <c r="C28" s="68">
        <v>2240</v>
      </c>
      <c r="D28" s="69" t="s">
        <v>88</v>
      </c>
      <c r="E28" s="69" t="s">
        <v>87</v>
      </c>
      <c r="F28" s="70">
        <v>100000</v>
      </c>
      <c r="G28" s="70"/>
      <c r="H28" s="58">
        <f t="shared" si="0"/>
        <v>100000</v>
      </c>
    </row>
    <row r="29" spans="1:8" ht="60.75" customHeight="1" x14ac:dyDescent="0.2">
      <c r="A29" s="60">
        <v>23</v>
      </c>
      <c r="B29" s="67" t="s">
        <v>25</v>
      </c>
      <c r="C29" s="68">
        <v>2240</v>
      </c>
      <c r="D29" s="69" t="s">
        <v>89</v>
      </c>
      <c r="E29" s="69" t="s">
        <v>87</v>
      </c>
      <c r="F29" s="70">
        <v>84263</v>
      </c>
      <c r="G29" s="70"/>
      <c r="H29" s="58">
        <f t="shared" si="0"/>
        <v>84263</v>
      </c>
    </row>
    <row r="30" spans="1:8" ht="60.75" customHeight="1" x14ac:dyDescent="0.2">
      <c r="A30" s="60">
        <v>24</v>
      </c>
      <c r="B30" s="67" t="s">
        <v>25</v>
      </c>
      <c r="C30" s="68">
        <v>2240</v>
      </c>
      <c r="D30" s="69" t="s">
        <v>90</v>
      </c>
      <c r="E30" s="69" t="s">
        <v>59</v>
      </c>
      <c r="F30" s="70">
        <f>100000+20118</f>
        <v>120118</v>
      </c>
      <c r="G30" s="70"/>
      <c r="H30" s="58">
        <f t="shared" si="0"/>
        <v>120118</v>
      </c>
    </row>
    <row r="31" spans="1:8" ht="60.75" customHeight="1" x14ac:dyDescent="0.2">
      <c r="A31" s="24">
        <v>25</v>
      </c>
      <c r="B31" s="51" t="s">
        <v>25</v>
      </c>
      <c r="C31" s="48">
        <v>2240</v>
      </c>
      <c r="D31" s="49" t="s">
        <v>91</v>
      </c>
      <c r="E31" s="49" t="s">
        <v>59</v>
      </c>
      <c r="F31" s="50">
        <v>100000</v>
      </c>
      <c r="G31" s="50"/>
      <c r="H31" s="38">
        <f t="shared" si="0"/>
        <v>100000</v>
      </c>
    </row>
    <row r="32" spans="1:8" ht="60.75" customHeight="1" x14ac:dyDescent="0.2">
      <c r="A32" s="24">
        <v>26</v>
      </c>
      <c r="B32" s="51" t="s">
        <v>25</v>
      </c>
      <c r="C32" s="48">
        <v>2240</v>
      </c>
      <c r="D32" s="49" t="s">
        <v>92</v>
      </c>
      <c r="E32" s="49" t="s">
        <v>59</v>
      </c>
      <c r="F32" s="50">
        <v>190000</v>
      </c>
      <c r="G32" s="50"/>
      <c r="H32" s="38">
        <f t="shared" si="0"/>
        <v>190000</v>
      </c>
    </row>
    <row r="33" spans="1:8" ht="60.75" customHeight="1" x14ac:dyDescent="0.2">
      <c r="A33" s="24">
        <v>27</v>
      </c>
      <c r="B33" s="51" t="s">
        <v>25</v>
      </c>
      <c r="C33" s="48">
        <v>2240</v>
      </c>
      <c r="D33" s="49" t="s">
        <v>93</v>
      </c>
      <c r="E33" s="49" t="s">
        <v>59</v>
      </c>
      <c r="F33" s="50">
        <v>14850</v>
      </c>
      <c r="G33" s="50"/>
      <c r="H33" s="38">
        <f t="shared" si="0"/>
        <v>14850</v>
      </c>
    </row>
    <row r="34" spans="1:8" ht="60.75" customHeight="1" x14ac:dyDescent="0.2">
      <c r="A34" s="24">
        <v>28</v>
      </c>
      <c r="B34" s="31" t="s">
        <v>25</v>
      </c>
      <c r="C34" s="43">
        <v>2240</v>
      </c>
      <c r="D34" s="35" t="s">
        <v>94</v>
      </c>
      <c r="E34" s="37" t="s">
        <v>59</v>
      </c>
      <c r="F34" s="36">
        <v>20000</v>
      </c>
      <c r="G34" s="36"/>
      <c r="H34" s="38">
        <f t="shared" si="0"/>
        <v>20000</v>
      </c>
    </row>
    <row r="35" spans="1:8" ht="60.75" customHeight="1" x14ac:dyDescent="0.2">
      <c r="A35" s="24">
        <v>29</v>
      </c>
      <c r="B35" s="31" t="s">
        <v>25</v>
      </c>
      <c r="C35" s="43">
        <v>2240</v>
      </c>
      <c r="D35" s="35" t="s">
        <v>96</v>
      </c>
      <c r="E35" s="35" t="s">
        <v>36</v>
      </c>
      <c r="F35" s="36">
        <v>35100</v>
      </c>
      <c r="G35" s="36"/>
      <c r="H35" s="38">
        <f t="shared" si="0"/>
        <v>35100</v>
      </c>
    </row>
    <row r="36" spans="1:8" ht="60.75" customHeight="1" x14ac:dyDescent="0.2">
      <c r="A36" s="24">
        <v>30</v>
      </c>
      <c r="B36" s="54" t="s">
        <v>25</v>
      </c>
      <c r="C36" s="55">
        <v>3132</v>
      </c>
      <c r="D36" s="56" t="s">
        <v>103</v>
      </c>
      <c r="E36" s="56" t="s">
        <v>97</v>
      </c>
      <c r="F36" s="57"/>
      <c r="G36" s="57">
        <f>290000+55061</f>
        <v>345061</v>
      </c>
      <c r="H36" s="58">
        <f t="shared" si="0"/>
        <v>345061</v>
      </c>
    </row>
    <row r="37" spans="1:8" ht="60.75" customHeight="1" x14ac:dyDescent="0.2">
      <c r="A37" s="24">
        <v>31</v>
      </c>
      <c r="B37" s="47" t="s">
        <v>25</v>
      </c>
      <c r="C37" s="48">
        <v>2240</v>
      </c>
      <c r="D37" s="49" t="s">
        <v>98</v>
      </c>
      <c r="E37" s="49" t="s">
        <v>56</v>
      </c>
      <c r="F37" s="50">
        <v>13400</v>
      </c>
      <c r="G37" s="50"/>
      <c r="H37" s="38">
        <f t="shared" si="0"/>
        <v>13400</v>
      </c>
    </row>
    <row r="38" spans="1:8" ht="60.75" customHeight="1" x14ac:dyDescent="0.2">
      <c r="A38" s="24">
        <v>32</v>
      </c>
      <c r="B38" s="31" t="s">
        <v>25</v>
      </c>
      <c r="C38" s="43">
        <v>3132</v>
      </c>
      <c r="D38" s="35" t="s">
        <v>55</v>
      </c>
      <c r="E38" s="35" t="s">
        <v>56</v>
      </c>
      <c r="F38" s="36"/>
      <c r="G38" s="36">
        <v>300000</v>
      </c>
      <c r="H38" s="38">
        <f t="shared" si="0"/>
        <v>300000</v>
      </c>
    </row>
    <row r="39" spans="1:8" ht="60.75" customHeight="1" x14ac:dyDescent="0.2">
      <c r="A39" s="24">
        <v>33</v>
      </c>
      <c r="B39" s="31" t="s">
        <v>13</v>
      </c>
      <c r="C39" s="32">
        <v>2210</v>
      </c>
      <c r="D39" s="24" t="s">
        <v>27</v>
      </c>
      <c r="E39" s="13" t="s">
        <v>16</v>
      </c>
      <c r="F39" s="38">
        <f>50000+45000</f>
        <v>95000</v>
      </c>
      <c r="G39" s="38"/>
      <c r="H39" s="38">
        <f t="shared" si="0"/>
        <v>95000</v>
      </c>
    </row>
    <row r="40" spans="1:8" ht="60.75" customHeight="1" x14ac:dyDescent="0.2">
      <c r="A40" s="24">
        <v>34</v>
      </c>
      <c r="B40" s="29" t="s">
        <v>13</v>
      </c>
      <c r="C40" s="30">
        <v>2240</v>
      </c>
      <c r="D40" s="12" t="s">
        <v>34</v>
      </c>
      <c r="E40" s="13" t="s">
        <v>16</v>
      </c>
      <c r="F40" s="38">
        <f>8700+104840-15000</f>
        <v>98540</v>
      </c>
      <c r="G40" s="38"/>
      <c r="H40" s="38">
        <f t="shared" si="0"/>
        <v>98540</v>
      </c>
    </row>
    <row r="41" spans="1:8" ht="60.75" customHeight="1" x14ac:dyDescent="0.2">
      <c r="A41" s="24">
        <v>35</v>
      </c>
      <c r="B41" s="29" t="s">
        <v>13</v>
      </c>
      <c r="C41" s="30">
        <v>2240</v>
      </c>
      <c r="D41" s="12" t="s">
        <v>18</v>
      </c>
      <c r="E41" s="13" t="s">
        <v>16</v>
      </c>
      <c r="F41" s="38">
        <f>95000+90000</f>
        <v>185000</v>
      </c>
      <c r="G41" s="38"/>
      <c r="H41" s="38">
        <f t="shared" si="0"/>
        <v>185000</v>
      </c>
    </row>
    <row r="42" spans="1:8" ht="60.75" customHeight="1" x14ac:dyDescent="0.2">
      <c r="A42" s="24">
        <v>36</v>
      </c>
      <c r="B42" s="31" t="s">
        <v>13</v>
      </c>
      <c r="C42" s="43">
        <v>2240</v>
      </c>
      <c r="D42" s="35" t="s">
        <v>57</v>
      </c>
      <c r="E42" s="35" t="s">
        <v>31</v>
      </c>
      <c r="F42" s="36">
        <v>100000</v>
      </c>
      <c r="G42" s="36"/>
      <c r="H42" s="38">
        <f t="shared" si="0"/>
        <v>100000</v>
      </c>
    </row>
    <row r="43" spans="1:8" ht="63.75" customHeight="1" x14ac:dyDescent="0.2">
      <c r="A43" s="24">
        <v>37</v>
      </c>
      <c r="B43" s="31" t="s">
        <v>35</v>
      </c>
      <c r="C43" s="32">
        <v>2210</v>
      </c>
      <c r="D43" s="12" t="s">
        <v>65</v>
      </c>
      <c r="E43" s="25" t="s">
        <v>36</v>
      </c>
      <c r="F43" s="27">
        <f>42500+17500</f>
        <v>60000</v>
      </c>
      <c r="G43" s="38"/>
      <c r="H43" s="38">
        <f t="shared" si="0"/>
        <v>60000</v>
      </c>
    </row>
    <row r="44" spans="1:8" ht="70.5" customHeight="1" x14ac:dyDescent="0.2">
      <c r="A44" s="24">
        <v>38</v>
      </c>
      <c r="B44" s="31" t="s">
        <v>69</v>
      </c>
      <c r="C44" s="32">
        <v>3210</v>
      </c>
      <c r="D44" s="24" t="s">
        <v>70</v>
      </c>
      <c r="E44" s="24" t="s">
        <v>37</v>
      </c>
      <c r="F44" s="36"/>
      <c r="G44" s="36">
        <v>253000</v>
      </c>
      <c r="H44" s="38">
        <f t="shared" si="0"/>
        <v>253000</v>
      </c>
    </row>
    <row r="45" spans="1:8" ht="70.5" customHeight="1" x14ac:dyDescent="0.2">
      <c r="A45" s="24">
        <v>39</v>
      </c>
      <c r="B45" s="31" t="s">
        <v>105</v>
      </c>
      <c r="C45" s="32">
        <v>3122</v>
      </c>
      <c r="D45" s="24" t="s">
        <v>106</v>
      </c>
      <c r="E45" s="24" t="s">
        <v>107</v>
      </c>
      <c r="F45" s="27"/>
      <c r="G45" s="27">
        <v>525374</v>
      </c>
      <c r="H45" s="38">
        <f t="shared" si="0"/>
        <v>525374</v>
      </c>
    </row>
    <row r="46" spans="1:8" s="14" customFormat="1" ht="36.75" customHeight="1" x14ac:dyDescent="0.2">
      <c r="A46" s="82" t="s">
        <v>15</v>
      </c>
      <c r="B46" s="83"/>
      <c r="C46" s="83"/>
      <c r="D46" s="83"/>
      <c r="E46" s="84"/>
      <c r="F46" s="53">
        <f>SUM(F47:F82)</f>
        <v>1843368.68</v>
      </c>
      <c r="G46" s="53">
        <f>SUM(G47:G82)</f>
        <v>2769831.3200000003</v>
      </c>
      <c r="H46" s="53">
        <f>SUM(H47:H82)</f>
        <v>4613200</v>
      </c>
    </row>
    <row r="47" spans="1:8" s="14" customFormat="1" ht="69" customHeight="1" x14ac:dyDescent="0.2">
      <c r="A47" s="12">
        <v>40</v>
      </c>
      <c r="B47" s="29" t="s">
        <v>14</v>
      </c>
      <c r="C47" s="30">
        <v>2240</v>
      </c>
      <c r="D47" s="12" t="s">
        <v>45</v>
      </c>
      <c r="E47" s="12" t="s">
        <v>19</v>
      </c>
      <c r="F47" s="38">
        <v>122000</v>
      </c>
      <c r="G47" s="38"/>
      <c r="H47" s="38">
        <f t="shared" ref="H47:H82" si="1">F47+G47</f>
        <v>122000</v>
      </c>
    </row>
    <row r="48" spans="1:8" s="14" customFormat="1" ht="69" customHeight="1" x14ac:dyDescent="0.2">
      <c r="A48" s="12">
        <v>41</v>
      </c>
      <c r="B48" s="59" t="s">
        <v>14</v>
      </c>
      <c r="C48" s="61">
        <v>2240</v>
      </c>
      <c r="D48" s="60" t="s">
        <v>115</v>
      </c>
      <c r="E48" s="71" t="s">
        <v>97</v>
      </c>
      <c r="F48" s="58">
        <v>3200</v>
      </c>
      <c r="G48" s="58"/>
      <c r="H48" s="58">
        <f t="shared" si="1"/>
        <v>3200</v>
      </c>
    </row>
    <row r="49" spans="1:8" s="14" customFormat="1" ht="69.75" customHeight="1" x14ac:dyDescent="0.2">
      <c r="A49" s="12">
        <v>42</v>
      </c>
      <c r="B49" s="29" t="s">
        <v>14</v>
      </c>
      <c r="C49" s="30">
        <v>2240</v>
      </c>
      <c r="D49" s="12" t="s">
        <v>48</v>
      </c>
      <c r="E49" s="12" t="s">
        <v>20</v>
      </c>
      <c r="F49" s="38">
        <v>170000</v>
      </c>
      <c r="G49" s="38"/>
      <c r="H49" s="38">
        <f t="shared" si="1"/>
        <v>170000</v>
      </c>
    </row>
    <row r="50" spans="1:8" s="14" customFormat="1" ht="72" customHeight="1" x14ac:dyDescent="0.2">
      <c r="A50" s="12">
        <v>43</v>
      </c>
      <c r="B50" s="29" t="s">
        <v>14</v>
      </c>
      <c r="C50" s="30">
        <v>3132</v>
      </c>
      <c r="D50" s="12" t="s">
        <v>22</v>
      </c>
      <c r="E50" s="12" t="s">
        <v>17</v>
      </c>
      <c r="F50" s="38"/>
      <c r="G50" s="38">
        <v>117171.32</v>
      </c>
      <c r="H50" s="38">
        <f t="shared" si="1"/>
        <v>117171.32</v>
      </c>
    </row>
    <row r="51" spans="1:8" s="14" customFormat="1" ht="72" customHeight="1" x14ac:dyDescent="0.2">
      <c r="A51" s="12">
        <v>44</v>
      </c>
      <c r="B51" s="33" t="s">
        <v>14</v>
      </c>
      <c r="C51" s="34">
        <v>2240</v>
      </c>
      <c r="D51" s="35" t="s">
        <v>58</v>
      </c>
      <c r="E51" s="35" t="s">
        <v>17</v>
      </c>
      <c r="F51" s="36">
        <v>50000</v>
      </c>
      <c r="G51" s="36"/>
      <c r="H51" s="36">
        <v>50000</v>
      </c>
    </row>
    <row r="52" spans="1:8" s="14" customFormat="1" ht="72" customHeight="1" x14ac:dyDescent="0.2">
      <c r="A52" s="12">
        <v>45</v>
      </c>
      <c r="B52" s="33" t="s">
        <v>14</v>
      </c>
      <c r="C52" s="34">
        <v>3142</v>
      </c>
      <c r="D52" s="74" t="s">
        <v>116</v>
      </c>
      <c r="E52" s="75" t="s">
        <v>32</v>
      </c>
      <c r="F52" s="76"/>
      <c r="G52" s="76">
        <v>99500</v>
      </c>
      <c r="H52" s="76">
        <v>99500</v>
      </c>
    </row>
    <row r="53" spans="1:8" s="14" customFormat="1" ht="72" customHeight="1" x14ac:dyDescent="0.2">
      <c r="A53" s="12">
        <v>46</v>
      </c>
      <c r="B53" s="31" t="s">
        <v>14</v>
      </c>
      <c r="C53" s="43">
        <v>2240</v>
      </c>
      <c r="D53" s="35" t="s">
        <v>47</v>
      </c>
      <c r="E53" s="35" t="s">
        <v>17</v>
      </c>
      <c r="F53" s="36">
        <v>58828.68</v>
      </c>
      <c r="G53" s="36"/>
      <c r="H53" s="36">
        <v>58828.68</v>
      </c>
    </row>
    <row r="54" spans="1:8" s="14" customFormat="1" ht="72" customHeight="1" x14ac:dyDescent="0.2">
      <c r="A54" s="12">
        <v>47</v>
      </c>
      <c r="B54" s="62" t="s">
        <v>14</v>
      </c>
      <c r="C54" s="26">
        <v>3132</v>
      </c>
      <c r="D54" s="65" t="s">
        <v>104</v>
      </c>
      <c r="E54" s="24" t="s">
        <v>59</v>
      </c>
      <c r="F54" s="38"/>
      <c r="G54" s="38">
        <f>103000+208045</f>
        <v>311045</v>
      </c>
      <c r="H54" s="38">
        <f t="shared" ref="H54" si="2">F54+G54</f>
        <v>311045</v>
      </c>
    </row>
    <row r="55" spans="1:8" s="14" customFormat="1" ht="72" customHeight="1" x14ac:dyDescent="0.2">
      <c r="A55" s="12">
        <v>48</v>
      </c>
      <c r="B55" s="29" t="s">
        <v>14</v>
      </c>
      <c r="C55" s="30">
        <v>2210</v>
      </c>
      <c r="D55" s="12" t="s">
        <v>26</v>
      </c>
      <c r="E55" s="12" t="s">
        <v>33</v>
      </c>
      <c r="F55" s="38">
        <v>289600</v>
      </c>
      <c r="G55" s="38"/>
      <c r="H55" s="38">
        <f t="shared" si="1"/>
        <v>289600</v>
      </c>
    </row>
    <row r="56" spans="1:8" s="14" customFormat="1" ht="72" customHeight="1" x14ac:dyDescent="0.2">
      <c r="A56" s="12">
        <v>49</v>
      </c>
      <c r="B56" s="29" t="s">
        <v>14</v>
      </c>
      <c r="C56" s="30">
        <v>3110</v>
      </c>
      <c r="D56" s="12" t="s">
        <v>26</v>
      </c>
      <c r="E56" s="12" t="s">
        <v>33</v>
      </c>
      <c r="F56" s="41"/>
      <c r="G56" s="38">
        <v>44400</v>
      </c>
      <c r="H56" s="38">
        <f t="shared" si="1"/>
        <v>44400</v>
      </c>
    </row>
    <row r="57" spans="1:8" s="14" customFormat="1" ht="72" customHeight="1" x14ac:dyDescent="0.2">
      <c r="A57" s="12">
        <v>50</v>
      </c>
      <c r="B57" s="29" t="s">
        <v>14</v>
      </c>
      <c r="C57" s="30">
        <v>2210</v>
      </c>
      <c r="D57" s="12" t="s">
        <v>77</v>
      </c>
      <c r="E57" s="12" t="s">
        <v>72</v>
      </c>
      <c r="F57" s="44">
        <v>119422</v>
      </c>
      <c r="G57" s="38"/>
      <c r="H57" s="38">
        <v>119422</v>
      </c>
    </row>
    <row r="58" spans="1:8" s="14" customFormat="1" ht="72" customHeight="1" x14ac:dyDescent="0.2">
      <c r="A58" s="12">
        <v>51</v>
      </c>
      <c r="B58" s="29" t="s">
        <v>14</v>
      </c>
      <c r="C58" s="30">
        <v>2240</v>
      </c>
      <c r="D58" s="12" t="s">
        <v>102</v>
      </c>
      <c r="E58" s="12" t="s">
        <v>79</v>
      </c>
      <c r="F58" s="44">
        <v>50000</v>
      </c>
      <c r="G58" s="38"/>
      <c r="H58" s="52">
        <f t="shared" si="1"/>
        <v>50000</v>
      </c>
    </row>
    <row r="59" spans="1:8" s="14" customFormat="1" ht="72" customHeight="1" x14ac:dyDescent="0.2">
      <c r="A59" s="12">
        <v>52</v>
      </c>
      <c r="B59" s="59" t="s">
        <v>14</v>
      </c>
      <c r="C59" s="61">
        <v>2240</v>
      </c>
      <c r="D59" s="60" t="s">
        <v>118</v>
      </c>
      <c r="E59" s="71" t="s">
        <v>31</v>
      </c>
      <c r="F59" s="58">
        <v>4600</v>
      </c>
      <c r="G59" s="58"/>
      <c r="H59" s="63">
        <f t="shared" si="1"/>
        <v>4600</v>
      </c>
    </row>
    <row r="60" spans="1:8" s="14" customFormat="1" ht="72" customHeight="1" x14ac:dyDescent="0.2">
      <c r="A60" s="12">
        <v>53</v>
      </c>
      <c r="B60" s="29" t="s">
        <v>14</v>
      </c>
      <c r="C60" s="30">
        <v>2240</v>
      </c>
      <c r="D60" s="12" t="s">
        <v>80</v>
      </c>
      <c r="E60" s="12" t="s">
        <v>31</v>
      </c>
      <c r="F60" s="44">
        <v>20000</v>
      </c>
      <c r="G60" s="38"/>
      <c r="H60" s="27">
        <f>F60+G60</f>
        <v>20000</v>
      </c>
    </row>
    <row r="61" spans="1:8" s="14" customFormat="1" ht="72" customHeight="1" x14ac:dyDescent="0.2">
      <c r="A61" s="12">
        <v>54</v>
      </c>
      <c r="B61" s="29" t="s">
        <v>14</v>
      </c>
      <c r="C61" s="30">
        <v>3132</v>
      </c>
      <c r="D61" s="12" t="s">
        <v>29</v>
      </c>
      <c r="E61" s="12" t="s">
        <v>31</v>
      </c>
      <c r="F61" s="38"/>
      <c r="G61" s="38">
        <v>296000</v>
      </c>
      <c r="H61" s="38">
        <f t="shared" si="1"/>
        <v>296000</v>
      </c>
    </row>
    <row r="62" spans="1:8" s="14" customFormat="1" ht="72" customHeight="1" x14ac:dyDescent="0.2">
      <c r="A62" s="12">
        <v>55</v>
      </c>
      <c r="B62" s="62" t="s">
        <v>14</v>
      </c>
      <c r="C62" s="26">
        <v>2240</v>
      </c>
      <c r="D62" s="12" t="s">
        <v>41</v>
      </c>
      <c r="E62" s="24" t="s">
        <v>37</v>
      </c>
      <c r="F62" s="38">
        <v>198000</v>
      </c>
      <c r="G62" s="38"/>
      <c r="H62" s="38">
        <f t="shared" si="1"/>
        <v>198000</v>
      </c>
    </row>
    <row r="63" spans="1:8" s="14" customFormat="1" ht="72" customHeight="1" x14ac:dyDescent="0.2">
      <c r="A63" s="12">
        <v>56</v>
      </c>
      <c r="B63" s="62" t="s">
        <v>14</v>
      </c>
      <c r="C63" s="26">
        <v>2240</v>
      </c>
      <c r="D63" s="12" t="s">
        <v>42</v>
      </c>
      <c r="E63" s="24" t="s">
        <v>37</v>
      </c>
      <c r="F63" s="38">
        <v>55000</v>
      </c>
      <c r="G63" s="38"/>
      <c r="H63" s="38">
        <f t="shared" si="1"/>
        <v>55000</v>
      </c>
    </row>
    <row r="64" spans="1:8" s="14" customFormat="1" ht="72" customHeight="1" x14ac:dyDescent="0.2">
      <c r="A64" s="12">
        <v>57</v>
      </c>
      <c r="B64" s="59" t="s">
        <v>14</v>
      </c>
      <c r="C64" s="61">
        <v>2240</v>
      </c>
      <c r="D64" s="60" t="s">
        <v>113</v>
      </c>
      <c r="E64" s="56" t="s">
        <v>37</v>
      </c>
      <c r="F64" s="58">
        <v>41370</v>
      </c>
      <c r="G64" s="58"/>
      <c r="H64" s="58">
        <f t="shared" si="1"/>
        <v>41370</v>
      </c>
    </row>
    <row r="65" spans="1:8" s="14" customFormat="1" ht="72" customHeight="1" x14ac:dyDescent="0.2">
      <c r="A65" s="12">
        <v>58</v>
      </c>
      <c r="B65" s="59" t="s">
        <v>14</v>
      </c>
      <c r="C65" s="61">
        <v>2240</v>
      </c>
      <c r="D65" s="60" t="s">
        <v>114</v>
      </c>
      <c r="E65" s="56" t="s">
        <v>37</v>
      </c>
      <c r="F65" s="58">
        <v>7100</v>
      </c>
      <c r="G65" s="58"/>
      <c r="H65" s="58">
        <f t="shared" si="1"/>
        <v>7100</v>
      </c>
    </row>
    <row r="66" spans="1:8" s="14" customFormat="1" ht="72" customHeight="1" x14ac:dyDescent="0.2">
      <c r="A66" s="12">
        <v>59</v>
      </c>
      <c r="B66" s="62" t="s">
        <v>14</v>
      </c>
      <c r="C66" s="26">
        <v>3132</v>
      </c>
      <c r="D66" s="24" t="s">
        <v>60</v>
      </c>
      <c r="E66" s="24" t="s">
        <v>37</v>
      </c>
      <c r="F66" s="38"/>
      <c r="G66" s="38">
        <v>677000</v>
      </c>
      <c r="H66" s="38">
        <v>677000</v>
      </c>
    </row>
    <row r="67" spans="1:8" s="14" customFormat="1" ht="72" customHeight="1" x14ac:dyDescent="0.2">
      <c r="A67" s="12">
        <v>60</v>
      </c>
      <c r="B67" s="62" t="s">
        <v>14</v>
      </c>
      <c r="C67" s="26">
        <v>2240</v>
      </c>
      <c r="D67" s="12" t="s">
        <v>61</v>
      </c>
      <c r="E67" s="24" t="s">
        <v>62</v>
      </c>
      <c r="F67" s="38">
        <v>170000</v>
      </c>
      <c r="G67" s="38"/>
      <c r="H67" s="38">
        <f t="shared" ref="H67" si="3">F67+G67</f>
        <v>170000</v>
      </c>
    </row>
    <row r="68" spans="1:8" s="14" customFormat="1" ht="72" customHeight="1" x14ac:dyDescent="0.2">
      <c r="A68" s="12">
        <v>61</v>
      </c>
      <c r="B68" s="62" t="s">
        <v>14</v>
      </c>
      <c r="C68" s="26">
        <v>3110</v>
      </c>
      <c r="D68" s="12" t="s">
        <v>63</v>
      </c>
      <c r="E68" s="24" t="s">
        <v>62</v>
      </c>
      <c r="F68" s="38"/>
      <c r="G68" s="38">
        <v>80000</v>
      </c>
      <c r="H68" s="38">
        <v>80000</v>
      </c>
    </row>
    <row r="69" spans="1:8" s="14" customFormat="1" ht="72" customHeight="1" x14ac:dyDescent="0.2">
      <c r="A69" s="12">
        <v>62</v>
      </c>
      <c r="B69" s="33" t="s">
        <v>14</v>
      </c>
      <c r="C69" s="34">
        <v>2210</v>
      </c>
      <c r="D69" s="35" t="s">
        <v>73</v>
      </c>
      <c r="E69" s="35" t="s">
        <v>74</v>
      </c>
      <c r="F69" s="36">
        <v>129922</v>
      </c>
      <c r="G69" s="36"/>
      <c r="H69" s="36">
        <v>129922</v>
      </c>
    </row>
    <row r="70" spans="1:8" s="14" customFormat="1" ht="72" customHeight="1" x14ac:dyDescent="0.2">
      <c r="A70" s="12">
        <v>63</v>
      </c>
      <c r="B70" s="33" t="s">
        <v>14</v>
      </c>
      <c r="C70" s="34">
        <v>3110</v>
      </c>
      <c r="D70" s="35" t="s">
        <v>81</v>
      </c>
      <c r="E70" s="35" t="s">
        <v>74</v>
      </c>
      <c r="F70" s="36"/>
      <c r="G70" s="36">
        <v>72400</v>
      </c>
      <c r="H70" s="36">
        <f>F70+G70</f>
        <v>72400</v>
      </c>
    </row>
    <row r="71" spans="1:8" s="14" customFormat="1" ht="72" customHeight="1" x14ac:dyDescent="0.2">
      <c r="A71" s="12">
        <v>64</v>
      </c>
      <c r="B71" s="33" t="s">
        <v>14</v>
      </c>
      <c r="C71" s="34">
        <v>3132</v>
      </c>
      <c r="D71" s="35" t="s">
        <v>75</v>
      </c>
      <c r="E71" s="35" t="s">
        <v>74</v>
      </c>
      <c r="F71" s="36"/>
      <c r="G71" s="36">
        <f>100000+424581</f>
        <v>524581</v>
      </c>
      <c r="H71" s="36">
        <f t="shared" ref="H71:H75" si="4">F71+G71</f>
        <v>524581</v>
      </c>
    </row>
    <row r="72" spans="1:8" s="14" customFormat="1" ht="72" customHeight="1" x14ac:dyDescent="0.2">
      <c r="A72" s="12">
        <v>65</v>
      </c>
      <c r="B72" s="59" t="s">
        <v>14</v>
      </c>
      <c r="C72" s="61">
        <v>2210</v>
      </c>
      <c r="D72" s="60" t="s">
        <v>109</v>
      </c>
      <c r="E72" s="71" t="s">
        <v>74</v>
      </c>
      <c r="F72" s="58">
        <v>8650</v>
      </c>
      <c r="G72" s="57"/>
      <c r="H72" s="57">
        <f t="shared" si="4"/>
        <v>8650</v>
      </c>
    </row>
    <row r="73" spans="1:8" s="14" customFormat="1" ht="72" customHeight="1" x14ac:dyDescent="0.2">
      <c r="A73" s="12">
        <v>66</v>
      </c>
      <c r="B73" s="59" t="s">
        <v>14</v>
      </c>
      <c r="C73" s="61">
        <v>2240</v>
      </c>
      <c r="D73" s="60" t="s">
        <v>110</v>
      </c>
      <c r="E73" s="71" t="s">
        <v>74</v>
      </c>
      <c r="F73" s="58">
        <v>5840</v>
      </c>
      <c r="G73" s="57"/>
      <c r="H73" s="57">
        <f t="shared" si="4"/>
        <v>5840</v>
      </c>
    </row>
    <row r="74" spans="1:8" s="14" customFormat="1" ht="72" customHeight="1" x14ac:dyDescent="0.2">
      <c r="A74" s="12">
        <v>67</v>
      </c>
      <c r="B74" s="59" t="s">
        <v>14</v>
      </c>
      <c r="C74" s="61">
        <v>2210</v>
      </c>
      <c r="D74" s="60" t="s">
        <v>111</v>
      </c>
      <c r="E74" s="71" t="s">
        <v>4</v>
      </c>
      <c r="F74" s="58">
        <v>88950</v>
      </c>
      <c r="G74" s="57"/>
      <c r="H74" s="57">
        <f>F74+G74</f>
        <v>88950</v>
      </c>
    </row>
    <row r="75" spans="1:8" s="14" customFormat="1" ht="72" customHeight="1" x14ac:dyDescent="0.2">
      <c r="A75" s="12">
        <v>68</v>
      </c>
      <c r="B75" s="59" t="s">
        <v>14</v>
      </c>
      <c r="C75" s="61">
        <v>2240</v>
      </c>
      <c r="D75" s="60" t="s">
        <v>112</v>
      </c>
      <c r="E75" s="71" t="s">
        <v>4</v>
      </c>
      <c r="F75" s="58">
        <v>14290</v>
      </c>
      <c r="G75" s="57"/>
      <c r="H75" s="57">
        <f t="shared" si="4"/>
        <v>14290</v>
      </c>
    </row>
    <row r="76" spans="1:8" s="14" customFormat="1" ht="72" customHeight="1" x14ac:dyDescent="0.2">
      <c r="A76" s="12">
        <v>69</v>
      </c>
      <c r="B76" s="62" t="s">
        <v>12</v>
      </c>
      <c r="C76" s="26">
        <v>2210</v>
      </c>
      <c r="D76" s="12" t="s">
        <v>39</v>
      </c>
      <c r="E76" s="24" t="s">
        <v>4</v>
      </c>
      <c r="F76" s="38">
        <f>90000-31745</f>
        <v>58255</v>
      </c>
      <c r="G76" s="38"/>
      <c r="H76" s="38">
        <f t="shared" si="1"/>
        <v>58255</v>
      </c>
    </row>
    <row r="77" spans="1:8" s="14" customFormat="1" ht="72" customHeight="1" x14ac:dyDescent="0.3">
      <c r="A77" s="12">
        <v>70</v>
      </c>
      <c r="B77" s="33" t="s">
        <v>12</v>
      </c>
      <c r="C77" s="34">
        <v>2240</v>
      </c>
      <c r="D77" s="66" t="s">
        <v>68</v>
      </c>
      <c r="E77" s="24" t="s">
        <v>4</v>
      </c>
      <c r="F77" s="27">
        <v>154850</v>
      </c>
      <c r="G77" s="36"/>
      <c r="H77" s="36">
        <f>F77</f>
        <v>154850</v>
      </c>
    </row>
    <row r="78" spans="1:8" s="14" customFormat="1" ht="72" customHeight="1" x14ac:dyDescent="0.2">
      <c r="A78" s="12">
        <v>71</v>
      </c>
      <c r="B78" s="33" t="s">
        <v>12</v>
      </c>
      <c r="C78" s="34">
        <v>3110</v>
      </c>
      <c r="D78" s="35" t="s">
        <v>66</v>
      </c>
      <c r="E78" s="35" t="s">
        <v>4</v>
      </c>
      <c r="F78" s="36"/>
      <c r="G78" s="36">
        <v>31745</v>
      </c>
      <c r="H78" s="36">
        <v>31745</v>
      </c>
    </row>
    <row r="79" spans="1:8" s="14" customFormat="1" ht="72" customHeight="1" x14ac:dyDescent="0.2">
      <c r="A79" s="12">
        <v>72</v>
      </c>
      <c r="B79" s="62" t="s">
        <v>12</v>
      </c>
      <c r="C79" s="26">
        <v>3132</v>
      </c>
      <c r="D79" s="12" t="s">
        <v>40</v>
      </c>
      <c r="E79" s="24" t="s">
        <v>4</v>
      </c>
      <c r="F79" s="38"/>
      <c r="G79" s="38">
        <v>195989</v>
      </c>
      <c r="H79" s="38">
        <f t="shared" si="1"/>
        <v>195989</v>
      </c>
    </row>
    <row r="80" spans="1:8" s="14" customFormat="1" ht="72" customHeight="1" x14ac:dyDescent="0.2">
      <c r="A80" s="12">
        <v>73</v>
      </c>
      <c r="B80" s="29" t="s">
        <v>12</v>
      </c>
      <c r="C80" s="30">
        <v>3132</v>
      </c>
      <c r="D80" s="12" t="s">
        <v>23</v>
      </c>
      <c r="E80" s="12" t="s">
        <v>4</v>
      </c>
      <c r="F80" s="38"/>
      <c r="G80" s="38">
        <v>300000</v>
      </c>
      <c r="H80" s="38">
        <f t="shared" si="1"/>
        <v>300000</v>
      </c>
    </row>
    <row r="81" spans="1:8" s="14" customFormat="1" ht="72" customHeight="1" x14ac:dyDescent="0.2">
      <c r="A81" s="72">
        <v>74</v>
      </c>
      <c r="B81" s="73" t="s">
        <v>12</v>
      </c>
      <c r="C81" s="34">
        <v>2210</v>
      </c>
      <c r="D81" s="74" t="s">
        <v>119</v>
      </c>
      <c r="E81" s="75" t="s">
        <v>74</v>
      </c>
      <c r="F81" s="76">
        <v>23491</v>
      </c>
      <c r="G81" s="76"/>
      <c r="H81" s="76">
        <v>23491</v>
      </c>
    </row>
    <row r="82" spans="1:8" s="14" customFormat="1" ht="72" customHeight="1" x14ac:dyDescent="0.2">
      <c r="A82" s="12">
        <v>75</v>
      </c>
      <c r="B82" s="29" t="s">
        <v>12</v>
      </c>
      <c r="C82" s="30">
        <v>3110</v>
      </c>
      <c r="D82" s="12" t="s">
        <v>30</v>
      </c>
      <c r="E82" s="12" t="s">
        <v>32</v>
      </c>
      <c r="F82" s="41"/>
      <c r="G82" s="38">
        <v>20000</v>
      </c>
      <c r="H82" s="38">
        <f t="shared" si="1"/>
        <v>20000</v>
      </c>
    </row>
    <row r="83" spans="1:8" s="14" customFormat="1" ht="72" customHeight="1" x14ac:dyDescent="0.2">
      <c r="A83" s="85" t="s">
        <v>64</v>
      </c>
      <c r="B83" s="86"/>
      <c r="C83" s="86"/>
      <c r="D83" s="86"/>
      <c r="E83" s="87"/>
      <c r="F83" s="28">
        <f>SUM(F84:F84)</f>
        <v>47830</v>
      </c>
      <c r="G83" s="28">
        <f>SUM(G84:G84)</f>
        <v>0</v>
      </c>
      <c r="H83" s="28">
        <f>SUM(H84:H84)</f>
        <v>47830</v>
      </c>
    </row>
    <row r="84" spans="1:8" s="14" customFormat="1" ht="72" customHeight="1" x14ac:dyDescent="0.2">
      <c r="A84" s="64" t="s">
        <v>120</v>
      </c>
      <c r="B84" s="32">
        <v>1011080</v>
      </c>
      <c r="C84" s="32">
        <v>2240</v>
      </c>
      <c r="D84" s="25" t="s">
        <v>43</v>
      </c>
      <c r="E84" s="24" t="s">
        <v>44</v>
      </c>
      <c r="F84" s="27">
        <v>47830</v>
      </c>
      <c r="G84" s="40"/>
      <c r="H84" s="27">
        <f>F84+G84</f>
        <v>47830</v>
      </c>
    </row>
    <row r="85" spans="1:8" s="14" customFormat="1" ht="72" customHeight="1" x14ac:dyDescent="0.3">
      <c r="A85" s="80" t="s">
        <v>1</v>
      </c>
      <c r="B85" s="80"/>
      <c r="C85" s="80"/>
      <c r="D85" s="80"/>
      <c r="E85" s="80"/>
      <c r="F85" s="42">
        <f>F6+F46+F83</f>
        <v>4838959.87</v>
      </c>
      <c r="G85" s="42">
        <f>G6+G46+G83</f>
        <v>12068735.140000001</v>
      </c>
      <c r="H85" s="42">
        <f>H6+H46+H83</f>
        <v>16907695.009999998</v>
      </c>
    </row>
    <row r="86" spans="1:8" s="14" customFormat="1" ht="57.75" customHeight="1" x14ac:dyDescent="0.3">
      <c r="A86" s="77" t="s">
        <v>122</v>
      </c>
      <c r="B86" s="77"/>
      <c r="C86" s="77"/>
      <c r="D86" s="77"/>
      <c r="E86" s="77"/>
      <c r="F86" s="77"/>
      <c r="G86" s="77"/>
      <c r="H86" s="77"/>
    </row>
    <row r="87" spans="1:8" s="14" customFormat="1" ht="49.5" customHeight="1" x14ac:dyDescent="0.2">
      <c r="A87" s="20"/>
      <c r="F87" s="23"/>
      <c r="G87" s="23"/>
    </row>
    <row r="88" spans="1:8" s="14" customFormat="1" ht="49.5" customHeight="1" x14ac:dyDescent="0.2">
      <c r="A88" s="20"/>
      <c r="F88" s="23"/>
      <c r="G88" s="23"/>
    </row>
    <row r="89" spans="1:8" s="14" customFormat="1" ht="64.5" customHeight="1" x14ac:dyDescent="0.2">
      <c r="A89" s="20"/>
      <c r="B89"/>
      <c r="C89"/>
      <c r="D89"/>
      <c r="E89"/>
      <c r="F89" s="17"/>
      <c r="G89" s="17"/>
      <c r="H89"/>
    </row>
    <row r="90" spans="1:8" s="14" customFormat="1" ht="28.5" customHeight="1" x14ac:dyDescent="0.2">
      <c r="A90" s="20"/>
      <c r="B90"/>
      <c r="C90"/>
      <c r="D90"/>
      <c r="E90"/>
      <c r="F90" s="17"/>
      <c r="G90" s="17"/>
      <c r="H90"/>
    </row>
    <row r="91" spans="1:8" s="18" customFormat="1" ht="136.5" customHeight="1" x14ac:dyDescent="0.25">
      <c r="A91" s="20"/>
      <c r="B91"/>
      <c r="C91"/>
      <c r="D91"/>
      <c r="E91"/>
      <c r="F91" s="17"/>
      <c r="G91" s="17"/>
      <c r="H91"/>
    </row>
    <row r="92" spans="1:8" s="14" customFormat="1" x14ac:dyDescent="0.2">
      <c r="A92" s="20"/>
      <c r="B92"/>
      <c r="C92"/>
      <c r="D92"/>
      <c r="E92"/>
      <c r="F92" s="17"/>
      <c r="G92" s="17"/>
      <c r="H92"/>
    </row>
    <row r="93" spans="1:8" s="14" customFormat="1" x14ac:dyDescent="0.2">
      <c r="A93" s="20"/>
      <c r="B93"/>
      <c r="C93"/>
      <c r="D93"/>
      <c r="E93"/>
      <c r="F93" s="17"/>
      <c r="G93" s="17"/>
      <c r="H93"/>
    </row>
  </sheetData>
  <mergeCells count="7">
    <mergeCell ref="A86:H86"/>
    <mergeCell ref="G2:H2"/>
    <mergeCell ref="A3:H3"/>
    <mergeCell ref="A85:E85"/>
    <mergeCell ref="A6:E6"/>
    <mergeCell ref="A46:E46"/>
    <mergeCell ref="A83:E83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2024-09-06T08:13:39Z</cp:lastPrinted>
  <dcterms:created xsi:type="dcterms:W3CDTF">2007-12-29T12:46:41Z</dcterms:created>
  <dcterms:modified xsi:type="dcterms:W3CDTF">2024-09-06T08:13:45Z</dcterms:modified>
</cp:coreProperties>
</file>